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rna\Downloads\"/>
    </mc:Choice>
  </mc:AlternateContent>
  <xr:revisionPtr revIDLastSave="0" documentId="13_ncr:1_{733956D7-F08D-4A27-862B-7E4AB184A29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omina" sheetId="1" r:id="rId1"/>
  </sheets>
  <calcPr calcId="181029"/>
</workbook>
</file>

<file path=xl/calcChain.xml><?xml version="1.0" encoding="utf-8"?>
<calcChain xmlns="http://schemas.openxmlformats.org/spreadsheetml/2006/main">
  <c r="F23" i="1" l="1"/>
  <c r="D31" i="1" s="1"/>
  <c r="F19" i="1"/>
  <c r="F15" i="1"/>
  <c r="D33" i="1" s="1"/>
  <c r="E15" i="1"/>
  <c r="D36" i="1" s="1"/>
  <c r="D15" i="1"/>
  <c r="D30" i="1" s="1"/>
  <c r="F11" i="1"/>
  <c r="E10" i="1"/>
  <c r="E11" i="1" s="1"/>
  <c r="D35" i="1" s="1"/>
  <c r="F7" i="1"/>
  <c r="D32" i="1" s="1"/>
  <c r="E7" i="1"/>
  <c r="D34" i="1" s="1"/>
  <c r="C8" i="1"/>
  <c r="C7" i="1"/>
  <c r="C9" i="1" l="1"/>
  <c r="D7" i="1" s="1"/>
  <c r="E24" i="1"/>
  <c r="F24" i="1"/>
  <c r="D26" i="1" l="1"/>
  <c r="D11" i="1"/>
  <c r="D29" i="1" s="1"/>
  <c r="D18" i="1"/>
  <c r="D28" i="1" s="1"/>
  <c r="D27" i="1"/>
  <c r="D24" i="1" l="1"/>
  <c r="B24" i="1" s="1"/>
  <c r="D37" i="1"/>
  <c r="F26" i="1" l="1"/>
  <c r="F27" i="1" s="1"/>
  <c r="F28" i="1" s="1"/>
  <c r="F29" i="1" s="1"/>
  <c r="F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Marenas</author>
  </authors>
  <commentList>
    <comment ref="C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ingrese el salario básico</t>
        </r>
      </text>
    </comment>
    <comment ref="F2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SI SU PERSONAL A CARGO VA  MUCHO A LA PLANTA FAVOR COLOCAR UN PORCENTAJE DE 2.43%, DE LO CONTRARIO DEJARLO EN 0.52%</t>
        </r>
      </text>
    </comment>
  </commentList>
</comments>
</file>

<file path=xl/sharedStrings.xml><?xml version="1.0" encoding="utf-8"?>
<sst xmlns="http://schemas.openxmlformats.org/spreadsheetml/2006/main" count="41" uniqueCount="39">
  <si>
    <t>CARGO</t>
  </si>
  <si>
    <t>SALARIO</t>
  </si>
  <si>
    <t>Horas extras</t>
  </si>
  <si>
    <t>Caja de Comp</t>
  </si>
  <si>
    <t>Incremento inflación</t>
  </si>
  <si>
    <t>Sub Transpo.</t>
  </si>
  <si>
    <t>Total devengado</t>
  </si>
  <si>
    <t xml:space="preserve">Prima </t>
  </si>
  <si>
    <t>ICBF</t>
  </si>
  <si>
    <t>Vacaciones</t>
  </si>
  <si>
    <t xml:space="preserve">SENA </t>
  </si>
  <si>
    <t>intereses</t>
  </si>
  <si>
    <t>Sueldos</t>
  </si>
  <si>
    <t>Cesantías</t>
  </si>
  <si>
    <t>Intereses sobre cesantías</t>
  </si>
  <si>
    <t>Prima de servicio</t>
  </si>
  <si>
    <t>Aportes arp</t>
  </si>
  <si>
    <t>Aportes salud</t>
  </si>
  <si>
    <t>Aportes pensión</t>
  </si>
  <si>
    <t>Aportes cajas de compensación</t>
  </si>
  <si>
    <t>Aportes icbf</t>
  </si>
  <si>
    <t>Sena</t>
  </si>
  <si>
    <t>$ Hora</t>
  </si>
  <si>
    <t>$ Minuto</t>
  </si>
  <si>
    <t>$ Segundo</t>
  </si>
  <si>
    <t>Salud Empleador</t>
  </si>
  <si>
    <t xml:space="preserve">Salud Empleado </t>
  </si>
  <si>
    <t>ARL</t>
  </si>
  <si>
    <t>SEGURIDAD SOCIAL</t>
  </si>
  <si>
    <t>APORTE PARAFISC.</t>
  </si>
  <si>
    <t>PRESTACION SOCIAL</t>
  </si>
  <si>
    <t>$ Mes</t>
  </si>
  <si>
    <t>Salario básico</t>
  </si>
  <si>
    <t xml:space="preserve">Pensión Empleador </t>
  </si>
  <si>
    <t>Pensión Empleado</t>
  </si>
  <si>
    <t>$ Día</t>
  </si>
  <si>
    <t>COSTO TOTAL DEL EMPLEADO PARA LA EMPRESA</t>
  </si>
  <si>
    <t>SIMULADOR COSTO SALARIAL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</si>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</sst>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"/>
    <numFmt numFmtId="165" formatCode="0.0%"/>
    <numFmt numFmtId="166" formatCode="&quot;$&quot;\ 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rgb="FF00FF00"/>
      <name val="Arial"/>
      <family val="2"/>
    </font>
    <font>
      <sz val="9"/>
      <color indexed="81"/>
      <name val="Tahoma"/>
      <family val="2"/>
    </font>
    <font>
      <sz val="12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3" tint="0.79998168889431442"/>
      <name val="Arial"/>
      <family val="2"/>
    </font>
    <font>
      <sz val="12"/>
      <color theme="0"/>
      <name val="Arial"/>
      <family val="2"/>
    </font>
    <font>
      <sz val="12"/>
      <color rgb="FF9393FF"/>
      <name val="Arial"/>
      <family val="2"/>
    </font>
    <font>
      <sz val="12"/>
      <color rgb="FFFF0000"/>
      <name val="Arial"/>
      <family val="2"/>
    </font>
    <font>
      <sz val="12"/>
      <color rgb="FF009999"/>
      <name val="Arial"/>
      <family val="2"/>
    </font>
    <font>
      <b/>
      <u/>
      <sz val="12"/>
      <color indexed="8"/>
      <name val="Arial"/>
      <family val="2"/>
    </font>
    <font>
      <b/>
      <sz val="9"/>
      <color rgb="FF00FF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FFCA"/>
        <bgColor indexed="64"/>
      </patternFill>
    </fill>
    <fill>
      <patternFill patternType="solid">
        <fgColor rgb="FFFFBF61"/>
        <bgColor indexed="64"/>
      </patternFill>
    </fill>
    <fill>
      <patternFill patternType="solid">
        <fgColor rgb="FFFF97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89E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B9D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/>
    </xf>
    <xf numFmtId="0" fontId="3" fillId="0" borderId="4" xfId="1" applyFont="1" applyBorder="1"/>
    <xf numFmtId="0" fontId="3" fillId="0" borderId="0" xfId="1" applyFont="1" applyBorder="1"/>
    <xf numFmtId="0" fontId="4" fillId="4" borderId="0" xfId="1" applyFont="1" applyFill="1" applyBorder="1"/>
    <xf numFmtId="164" fontId="4" fillId="4" borderId="0" xfId="1" applyNumberFormat="1" applyFont="1" applyFill="1" applyBorder="1"/>
    <xf numFmtId="164" fontId="6" fillId="2" borderId="0" xfId="1" applyNumberFormat="1" applyFont="1" applyFill="1"/>
    <xf numFmtId="0" fontId="3" fillId="0" borderId="5" xfId="1" applyFont="1" applyBorder="1"/>
    <xf numFmtId="0" fontId="4" fillId="0" borderId="7" xfId="1" applyFont="1" applyBorder="1" applyAlignment="1">
      <alignment horizontal="center" vertical="center"/>
    </xf>
    <xf numFmtId="1" fontId="5" fillId="0" borderId="18" xfId="1" applyNumberFormat="1" applyFont="1" applyBorder="1"/>
    <xf numFmtId="164" fontId="6" fillId="2" borderId="19" xfId="1" applyNumberFormat="1" applyFont="1" applyFill="1" applyBorder="1"/>
    <xf numFmtId="164" fontId="8" fillId="0" borderId="19" xfId="1" applyNumberFormat="1" applyFont="1" applyBorder="1"/>
    <xf numFmtId="164" fontId="4" fillId="3" borderId="5" xfId="1" applyNumberFormat="1" applyFont="1" applyFill="1" applyBorder="1"/>
    <xf numFmtId="164" fontId="8" fillId="6" borderId="20" xfId="1" applyNumberFormat="1" applyFont="1" applyFill="1" applyBorder="1"/>
    <xf numFmtId="0" fontId="5" fillId="7" borderId="21" xfId="1" applyFont="1" applyFill="1" applyBorder="1"/>
    <xf numFmtId="164" fontId="8" fillId="7" borderId="20" xfId="1" applyNumberFormat="1" applyFont="1" applyFill="1" applyBorder="1"/>
    <xf numFmtId="1" fontId="5" fillId="8" borderId="21" xfId="1" applyNumberFormat="1" applyFont="1" applyFill="1" applyBorder="1"/>
    <xf numFmtId="164" fontId="8" fillId="8" borderId="20" xfId="1" applyNumberFormat="1" applyFont="1" applyFill="1" applyBorder="1"/>
    <xf numFmtId="0" fontId="5" fillId="8" borderId="21" xfId="1" applyFont="1" applyFill="1" applyBorder="1"/>
    <xf numFmtId="164" fontId="8" fillId="9" borderId="23" xfId="1" applyNumberFormat="1" applyFont="1" applyFill="1" applyBorder="1"/>
    <xf numFmtId="0" fontId="5" fillId="10" borderId="24" xfId="1" applyFont="1" applyFill="1" applyBorder="1"/>
    <xf numFmtId="164" fontId="8" fillId="10" borderId="23" xfId="1" applyNumberFormat="1" applyFont="1" applyFill="1" applyBorder="1"/>
    <xf numFmtId="1" fontId="5" fillId="11" borderId="24" xfId="1" applyNumberFormat="1" applyFont="1" applyFill="1" applyBorder="1"/>
    <xf numFmtId="164" fontId="8" fillId="11" borderId="23" xfId="1" applyNumberFormat="1" applyFont="1" applyFill="1" applyBorder="1"/>
    <xf numFmtId="0" fontId="5" fillId="6" borderId="13" xfId="1" applyFont="1" applyFill="1" applyBorder="1"/>
    <xf numFmtId="0" fontId="5" fillId="9" borderId="22" xfId="1" applyFont="1" applyFill="1" applyBorder="1"/>
    <xf numFmtId="164" fontId="8" fillId="13" borderId="26" xfId="1" applyNumberFormat="1" applyFont="1" applyFill="1" applyBorder="1"/>
    <xf numFmtId="164" fontId="8" fillId="3" borderId="26" xfId="1" applyNumberFormat="1" applyFont="1" applyFill="1" applyBorder="1"/>
    <xf numFmtId="164" fontId="8" fillId="15" borderId="26" xfId="1" applyNumberFormat="1" applyFont="1" applyFill="1" applyBorder="1"/>
    <xf numFmtId="1" fontId="12" fillId="2" borderId="28" xfId="1" applyNumberFormat="1" applyFont="1" applyFill="1" applyBorder="1"/>
    <xf numFmtId="10" fontId="6" fillId="2" borderId="28" xfId="1" applyNumberFormat="1" applyFont="1" applyFill="1" applyBorder="1"/>
    <xf numFmtId="164" fontId="13" fillId="2" borderId="28" xfId="1" applyNumberFormat="1" applyFont="1" applyFill="1" applyBorder="1"/>
    <xf numFmtId="164" fontId="8" fillId="14" borderId="26" xfId="1" applyNumberFormat="1" applyFont="1" applyFill="1" applyBorder="1"/>
    <xf numFmtId="164" fontId="6" fillId="2" borderId="0" xfId="1" applyNumberFormat="1" applyFont="1" applyFill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9" fillId="12" borderId="10" xfId="1" applyFont="1" applyFill="1" applyBorder="1"/>
    <xf numFmtId="166" fontId="10" fillId="12" borderId="27" xfId="1" applyNumberFormat="1" applyFont="1" applyFill="1" applyBorder="1"/>
    <xf numFmtId="0" fontId="9" fillId="6" borderId="10" xfId="1" applyFont="1" applyFill="1" applyBorder="1"/>
    <xf numFmtId="166" fontId="10" fillId="6" borderId="27" xfId="1" applyNumberFormat="1" applyFont="1" applyFill="1" applyBorder="1"/>
    <xf numFmtId="0" fontId="9" fillId="6" borderId="11" xfId="1" applyFont="1" applyFill="1" applyBorder="1"/>
    <xf numFmtId="166" fontId="10" fillId="6" borderId="31" xfId="1" applyNumberFormat="1" applyFont="1" applyFill="1" applyBorder="1"/>
    <xf numFmtId="0" fontId="0" fillId="16" borderId="32" xfId="0" applyFill="1" applyBorder="1"/>
    <xf numFmtId="0" fontId="0" fillId="16" borderId="0" xfId="0" applyFill="1"/>
    <xf numFmtId="0" fontId="0" fillId="16" borderId="10" xfId="0" applyFill="1" applyBorder="1"/>
    <xf numFmtId="0" fontId="9" fillId="6" borderId="1" xfId="1" applyFont="1" applyFill="1" applyBorder="1"/>
    <xf numFmtId="166" fontId="10" fillId="6" borderId="2" xfId="1" applyNumberFormat="1" applyFont="1" applyFill="1" applyBorder="1"/>
    <xf numFmtId="0" fontId="5" fillId="16" borderId="21" xfId="1" applyFont="1" applyFill="1" applyBorder="1"/>
    <xf numFmtId="0" fontId="5" fillId="16" borderId="13" xfId="1" applyFont="1" applyFill="1" applyBorder="1"/>
    <xf numFmtId="0" fontId="5" fillId="16" borderId="14" xfId="1" applyFont="1" applyFill="1" applyBorder="1"/>
    <xf numFmtId="9" fontId="5" fillId="16" borderId="24" xfId="1" applyNumberFormat="1" applyFont="1" applyFill="1" applyBorder="1"/>
    <xf numFmtId="0" fontId="5" fillId="16" borderId="22" xfId="1" applyFont="1" applyFill="1" applyBorder="1"/>
    <xf numFmtId="0" fontId="5" fillId="16" borderId="23" xfId="1" applyFont="1" applyFill="1" applyBorder="1"/>
    <xf numFmtId="0" fontId="1" fillId="16" borderId="13" xfId="1" applyFill="1" applyBorder="1"/>
    <xf numFmtId="0" fontId="1" fillId="16" borderId="0" xfId="1" applyFill="1"/>
    <xf numFmtId="0" fontId="1" fillId="16" borderId="27" xfId="1" applyFill="1" applyBorder="1"/>
    <xf numFmtId="164" fontId="8" fillId="16" borderId="26" xfId="1" applyNumberFormat="1" applyFont="1" applyFill="1" applyBorder="1"/>
    <xf numFmtId="0" fontId="14" fillId="13" borderId="17" xfId="1" applyFont="1" applyFill="1" applyBorder="1"/>
    <xf numFmtId="0" fontId="14" fillId="3" borderId="29" xfId="1" applyFont="1" applyFill="1" applyBorder="1"/>
    <xf numFmtId="0" fontId="15" fillId="14" borderId="29" xfId="1" applyFont="1" applyFill="1" applyBorder="1"/>
    <xf numFmtId="1" fontId="15" fillId="15" borderId="29" xfId="1" applyNumberFormat="1" applyFont="1" applyFill="1" applyBorder="1"/>
    <xf numFmtId="0" fontId="9" fillId="17" borderId="1" xfId="1" applyFont="1" applyFill="1" applyBorder="1"/>
    <xf numFmtId="0" fontId="9" fillId="17" borderId="9" xfId="1" applyFont="1" applyFill="1" applyBorder="1"/>
    <xf numFmtId="164" fontId="9" fillId="17" borderId="3" xfId="1" applyNumberFormat="1" applyFont="1" applyFill="1" applyBorder="1"/>
    <xf numFmtId="0" fontId="9" fillId="17" borderId="10" xfId="1" applyFont="1" applyFill="1" applyBorder="1"/>
    <xf numFmtId="0" fontId="9" fillId="17" borderId="0" xfId="1" applyFont="1" applyFill="1" applyBorder="1"/>
    <xf numFmtId="164" fontId="9" fillId="17" borderId="13" xfId="1" applyNumberFormat="1" applyFont="1" applyFill="1" applyBorder="1"/>
    <xf numFmtId="0" fontId="9" fillId="17" borderId="11" xfId="1" applyFont="1" applyFill="1" applyBorder="1"/>
    <xf numFmtId="0" fontId="9" fillId="17" borderId="12" xfId="1" applyFont="1" applyFill="1" applyBorder="1"/>
    <xf numFmtId="164" fontId="9" fillId="17" borderId="14" xfId="1" applyNumberFormat="1" applyFont="1" applyFill="1" applyBorder="1"/>
    <xf numFmtId="0" fontId="9" fillId="18" borderId="10" xfId="1" applyFont="1" applyFill="1" applyBorder="1"/>
    <xf numFmtId="0" fontId="9" fillId="18" borderId="0" xfId="1" applyFont="1" applyFill="1" applyBorder="1"/>
    <xf numFmtId="164" fontId="9" fillId="18" borderId="13" xfId="1" applyNumberFormat="1" applyFont="1" applyFill="1" applyBorder="1"/>
    <xf numFmtId="0" fontId="4" fillId="19" borderId="7" xfId="1" applyFont="1" applyFill="1" applyBorder="1" applyAlignment="1">
      <alignment horizontal="center" vertical="center" wrapText="1"/>
    </xf>
    <xf numFmtId="0" fontId="4" fillId="20" borderId="7" xfId="1" applyFont="1" applyFill="1" applyBorder="1" applyAlignment="1">
      <alignment horizontal="center" vertical="center" wrapText="1"/>
    </xf>
    <xf numFmtId="0" fontId="4" fillId="21" borderId="8" xfId="1" applyFont="1" applyFill="1" applyBorder="1" applyAlignment="1">
      <alignment horizontal="center" vertical="center" wrapText="1"/>
    </xf>
    <xf numFmtId="164" fontId="4" fillId="19" borderId="5" xfId="1" applyNumberFormat="1" applyFont="1" applyFill="1" applyBorder="1" applyAlignment="1">
      <alignment horizontal="center"/>
    </xf>
    <xf numFmtId="164" fontId="4" fillId="20" borderId="4" xfId="1" applyNumberFormat="1" applyFont="1" applyFill="1" applyBorder="1" applyAlignment="1">
      <alignment horizontal="center"/>
    </xf>
    <xf numFmtId="164" fontId="4" fillId="21" borderId="4" xfId="1" applyNumberFormat="1" applyFont="1" applyFill="1" applyBorder="1" applyAlignment="1">
      <alignment horizontal="center"/>
    </xf>
    <xf numFmtId="165" fontId="16" fillId="13" borderId="25" xfId="1" applyNumberFormat="1" applyFont="1" applyFill="1" applyBorder="1"/>
    <xf numFmtId="10" fontId="16" fillId="6" borderId="13" xfId="1" applyNumberFormat="1" applyFont="1" applyFill="1" applyBorder="1"/>
    <xf numFmtId="9" fontId="16" fillId="9" borderId="22" xfId="1" applyNumberFormat="1" applyFont="1" applyFill="1" applyBorder="1"/>
    <xf numFmtId="10" fontId="16" fillId="7" borderId="13" xfId="1" applyNumberFormat="1" applyFont="1" applyFill="1" applyBorder="1"/>
    <xf numFmtId="9" fontId="16" fillId="10" borderId="22" xfId="1" applyNumberFormat="1" applyFont="1" applyFill="1" applyBorder="1"/>
    <xf numFmtId="9" fontId="16" fillId="14" borderId="25" xfId="1" applyNumberFormat="1" applyFont="1" applyFill="1" applyBorder="1"/>
    <xf numFmtId="10" fontId="16" fillId="8" borderId="13" xfId="1" applyNumberFormat="1" applyFont="1" applyFill="1" applyBorder="1"/>
    <xf numFmtId="9" fontId="16" fillId="11" borderId="22" xfId="1" applyNumberFormat="1" applyFont="1" applyFill="1" applyBorder="1"/>
    <xf numFmtId="9" fontId="16" fillId="3" borderId="25" xfId="1" applyNumberFormat="1" applyFont="1" applyFill="1" applyBorder="1"/>
    <xf numFmtId="9" fontId="16" fillId="8" borderId="13" xfId="1" applyNumberFormat="1" applyFont="1" applyFill="1" applyBorder="1"/>
    <xf numFmtId="9" fontId="16" fillId="15" borderId="25" xfId="1" applyNumberFormat="1" applyFont="1" applyFill="1" applyBorder="1"/>
    <xf numFmtId="164" fontId="6" fillId="2" borderId="33" xfId="1" applyNumberFormat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1" fillId="5" borderId="16" xfId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 vertical="center" wrapText="1"/>
    </xf>
    <xf numFmtId="0" fontId="17" fillId="2" borderId="3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B9D0"/>
      <color rgb="FF00FF00"/>
      <color rgb="FF009999"/>
      <color rgb="FF9393FF"/>
      <color rgb="FF89E9FF"/>
      <color rgb="FFC1C1FF"/>
      <color rgb="FFFF97FF"/>
      <color rgb="FFFFBF61"/>
      <color rgb="FFAFFFC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7"/>
  <sheetViews>
    <sheetView showGridLines="0" tabSelected="1" zoomScale="130" zoomScaleNormal="130" workbookViewId="0"/>
  </sheetViews>
  <sheetFormatPr baseColWidth="10" defaultRowHeight="12.75" x14ac:dyDescent="0.2"/>
  <cols>
    <col min="1" max="1" width="6.7109375" style="1" customWidth="1"/>
    <col min="2" max="2" width="17.5703125" style="1" customWidth="1"/>
    <col min="3" max="3" width="18.140625" style="1" customWidth="1"/>
    <col min="4" max="4" width="18.85546875" style="1" customWidth="1"/>
    <col min="5" max="5" width="16.85546875" style="1" customWidth="1"/>
    <col min="6" max="6" width="21.85546875" style="1" customWidth="1"/>
    <col min="7" max="7" width="20.140625" style="1" customWidth="1"/>
    <col min="8" max="16384" width="11.42578125" style="1"/>
  </cols>
  <sheetData>
    <row r="2" spans="2:7" ht="18" x14ac:dyDescent="0.25">
      <c r="B2" s="91" t="s">
        <v>37</v>
      </c>
      <c r="C2" s="92"/>
      <c r="D2" s="92"/>
      <c r="E2" s="92"/>
      <c r="F2" s="92"/>
    </row>
    <row r="3" spans="2:7" ht="3.75" customHeight="1" thickBot="1" x14ac:dyDescent="0.3">
      <c r="B3" s="2"/>
      <c r="C3"/>
      <c r="D3"/>
      <c r="E3"/>
      <c r="F3" s="2"/>
    </row>
    <row r="4" spans="2:7" ht="51" customHeight="1" thickBot="1" x14ac:dyDescent="0.3">
      <c r="B4" s="35" t="s">
        <v>0</v>
      </c>
      <c r="C4" s="9" t="s">
        <v>1</v>
      </c>
      <c r="D4" s="73" t="s">
        <v>30</v>
      </c>
      <c r="E4" s="74" t="s">
        <v>29</v>
      </c>
      <c r="F4" s="75" t="s">
        <v>28</v>
      </c>
      <c r="G4"/>
    </row>
    <row r="5" spans="2:7" ht="15" x14ac:dyDescent="0.2">
      <c r="B5" s="8" t="s">
        <v>2</v>
      </c>
      <c r="C5" s="10">
        <v>0</v>
      </c>
      <c r="D5" s="25" t="s">
        <v>13</v>
      </c>
      <c r="E5" s="26" t="s">
        <v>3</v>
      </c>
      <c r="F5" s="57" t="s">
        <v>25</v>
      </c>
    </row>
    <row r="6" spans="2:7" ht="15.75" x14ac:dyDescent="0.25">
      <c r="B6" s="3" t="s">
        <v>32</v>
      </c>
      <c r="C6" s="11">
        <v>908526</v>
      </c>
      <c r="D6" s="80">
        <v>8.3299999999999999E-2</v>
      </c>
      <c r="E6" s="81">
        <v>0.04</v>
      </c>
      <c r="F6" s="79">
        <v>8.5000000000000006E-2</v>
      </c>
    </row>
    <row r="7" spans="2:7" ht="15" x14ac:dyDescent="0.2">
      <c r="B7" s="3" t="s">
        <v>4</v>
      </c>
      <c r="C7" s="12">
        <f>C6*E3</f>
        <v>0</v>
      </c>
      <c r="D7" s="14">
        <f>C9*D6</f>
        <v>81553.865399999995</v>
      </c>
      <c r="E7" s="20">
        <f>C6*E6</f>
        <v>36341.040000000001</v>
      </c>
      <c r="F7" s="27">
        <f>C6*F6</f>
        <v>77224.710000000006</v>
      </c>
    </row>
    <row r="8" spans="2:7" ht="15" x14ac:dyDescent="0.2">
      <c r="B8" s="3" t="s">
        <v>5</v>
      </c>
      <c r="C8" s="12">
        <f>IF(C6&lt;=1178736,70512,0)</f>
        <v>70512</v>
      </c>
      <c r="D8" s="53"/>
      <c r="E8" s="54"/>
      <c r="F8" s="55"/>
    </row>
    <row r="9" spans="2:7" ht="15.75" x14ac:dyDescent="0.25">
      <c r="B9" s="3" t="s">
        <v>6</v>
      </c>
      <c r="C9" s="13">
        <f>SUM(C5:C8)</f>
        <v>979038</v>
      </c>
      <c r="D9" s="15" t="s">
        <v>7</v>
      </c>
      <c r="E9" s="21" t="s">
        <v>8</v>
      </c>
      <c r="F9" s="59" t="s">
        <v>26</v>
      </c>
    </row>
    <row r="10" spans="2:7" ht="15.75" x14ac:dyDescent="0.25">
      <c r="B10" s="42"/>
      <c r="C10" s="43"/>
      <c r="D10" s="82">
        <v>8.3299999999999999E-2</v>
      </c>
      <c r="E10" s="83">
        <f>3%</f>
        <v>0.03</v>
      </c>
      <c r="F10" s="84">
        <v>0.04</v>
      </c>
    </row>
    <row r="11" spans="2:7" ht="15.75" x14ac:dyDescent="0.25">
      <c r="B11" s="44"/>
      <c r="C11" s="43"/>
      <c r="D11" s="16">
        <f>C9*D10</f>
        <v>81553.865399999995</v>
      </c>
      <c r="E11" s="22">
        <f>C6*E10</f>
        <v>27255.78</v>
      </c>
      <c r="F11" s="33">
        <f>C6*F10</f>
        <v>36341.040000000001</v>
      </c>
    </row>
    <row r="12" spans="2:7" ht="15" x14ac:dyDescent="0.25">
      <c r="B12" s="44"/>
      <c r="C12" s="43"/>
      <c r="D12" s="53"/>
      <c r="E12" s="54"/>
      <c r="F12" s="55"/>
    </row>
    <row r="13" spans="2:7" ht="15.75" x14ac:dyDescent="0.25">
      <c r="B13" s="44"/>
      <c r="C13" s="43"/>
      <c r="D13" s="17" t="s">
        <v>9</v>
      </c>
      <c r="E13" s="23" t="s">
        <v>10</v>
      </c>
      <c r="F13" s="58" t="s">
        <v>33</v>
      </c>
    </row>
    <row r="14" spans="2:7" ht="15.75" x14ac:dyDescent="0.25">
      <c r="B14" s="44"/>
      <c r="C14" s="43"/>
      <c r="D14" s="85">
        <v>4.2500000000000003E-2</v>
      </c>
      <c r="E14" s="86">
        <v>0.02</v>
      </c>
      <c r="F14" s="87">
        <v>0.12</v>
      </c>
    </row>
    <row r="15" spans="2:7" ht="15.75" x14ac:dyDescent="0.25">
      <c r="B15" s="44"/>
      <c r="C15" s="43"/>
      <c r="D15" s="18">
        <f>C6*D14</f>
        <v>38612.355000000003</v>
      </c>
      <c r="E15" s="24">
        <f>C6*E14</f>
        <v>18170.52</v>
      </c>
      <c r="F15" s="28">
        <f>C6*F14</f>
        <v>109023.12</v>
      </c>
    </row>
    <row r="16" spans="2:7" ht="15.75" x14ac:dyDescent="0.25">
      <c r="B16" s="44"/>
      <c r="C16" s="43"/>
      <c r="D16" s="19" t="s">
        <v>11</v>
      </c>
      <c r="E16" s="50"/>
      <c r="F16" s="55"/>
    </row>
    <row r="17" spans="2:6" ht="15.75" x14ac:dyDescent="0.25">
      <c r="B17" s="44"/>
      <c r="C17" s="43"/>
      <c r="D17" s="88">
        <v>0.01</v>
      </c>
      <c r="E17" s="51"/>
      <c r="F17" s="60" t="s">
        <v>34</v>
      </c>
    </row>
    <row r="18" spans="2:6" ht="15.75" x14ac:dyDescent="0.25">
      <c r="B18" s="44"/>
      <c r="C18" s="43"/>
      <c r="D18" s="18">
        <f>C9*D17</f>
        <v>9790.380000000001</v>
      </c>
      <c r="E18" s="51"/>
      <c r="F18" s="89">
        <v>0.04</v>
      </c>
    </row>
    <row r="19" spans="2:6" ht="15.75" x14ac:dyDescent="0.25">
      <c r="B19" s="44"/>
      <c r="C19" s="43"/>
      <c r="D19" s="47"/>
      <c r="E19" s="51"/>
      <c r="F19" s="29">
        <f>C6*F18</f>
        <v>36341.040000000001</v>
      </c>
    </row>
    <row r="20" spans="2:6" ht="15.75" x14ac:dyDescent="0.25">
      <c r="B20" s="44"/>
      <c r="C20" s="43"/>
      <c r="D20" s="48"/>
      <c r="E20" s="51"/>
      <c r="F20" s="56"/>
    </row>
    <row r="21" spans="2:6" ht="15.75" x14ac:dyDescent="0.25">
      <c r="B21" s="93" t="s">
        <v>36</v>
      </c>
      <c r="C21" s="43"/>
      <c r="D21" s="48"/>
      <c r="E21" s="51"/>
      <c r="F21" s="30" t="s">
        <v>27</v>
      </c>
    </row>
    <row r="22" spans="2:6" ht="15.75" x14ac:dyDescent="0.25">
      <c r="B22" s="93"/>
      <c r="C22" s="43"/>
      <c r="D22" s="48"/>
      <c r="E22" s="51"/>
      <c r="F22" s="31">
        <v>5.1999999999999998E-3</v>
      </c>
    </row>
    <row r="23" spans="2:6" ht="15.75" x14ac:dyDescent="0.25">
      <c r="B23" s="94"/>
      <c r="C23" s="43"/>
      <c r="D23" s="49"/>
      <c r="E23" s="52"/>
      <c r="F23" s="32">
        <f>C6*F22</f>
        <v>4724.3351999999995</v>
      </c>
    </row>
    <row r="24" spans="2:6" ht="21" customHeight="1" x14ac:dyDescent="0.25">
      <c r="B24" s="34">
        <f>C9+D24+E24+F24</f>
        <v>1463287.9709999999</v>
      </c>
      <c r="C24" s="90" t="s">
        <v>38</v>
      </c>
      <c r="D24" s="76">
        <f>D7+D11+D15+D18</f>
        <v>211510.46580000001</v>
      </c>
      <c r="E24" s="77">
        <f>E7+E11+E15</f>
        <v>81767.34</v>
      </c>
      <c r="F24" s="78">
        <f>F7+F15+F23</f>
        <v>190972.16520000002</v>
      </c>
    </row>
    <row r="25" spans="2:6" ht="3.75" customHeight="1" x14ac:dyDescent="0.25">
      <c r="B25" s="4"/>
      <c r="C25" s="5"/>
      <c r="D25" s="6"/>
      <c r="E25" s="6"/>
      <c r="F25" s="6"/>
    </row>
    <row r="26" spans="2:6" ht="15.75" x14ac:dyDescent="0.25">
      <c r="B26" s="61" t="s">
        <v>12</v>
      </c>
      <c r="C26" s="62"/>
      <c r="D26" s="63">
        <f>C9</f>
        <v>979038</v>
      </c>
      <c r="E26" s="45" t="s">
        <v>31</v>
      </c>
      <c r="F26" s="46">
        <f>D37</f>
        <v>1463287.9710000001</v>
      </c>
    </row>
    <row r="27" spans="2:6" ht="15.75" x14ac:dyDescent="0.25">
      <c r="B27" s="70" t="s">
        <v>13</v>
      </c>
      <c r="C27" s="71"/>
      <c r="D27" s="72">
        <f>D7</f>
        <v>81553.865399999995</v>
      </c>
      <c r="E27" s="36" t="s">
        <v>35</v>
      </c>
      <c r="F27" s="37">
        <f>F26/30</f>
        <v>48776.265700000004</v>
      </c>
    </row>
    <row r="28" spans="2:6" ht="15.75" x14ac:dyDescent="0.25">
      <c r="B28" s="64" t="s">
        <v>14</v>
      </c>
      <c r="C28" s="65"/>
      <c r="D28" s="66">
        <f>D18</f>
        <v>9790.380000000001</v>
      </c>
      <c r="E28" s="38" t="s">
        <v>22</v>
      </c>
      <c r="F28" s="39">
        <f>F27/8</f>
        <v>6097.0332125000004</v>
      </c>
    </row>
    <row r="29" spans="2:6" ht="15.75" x14ac:dyDescent="0.25">
      <c r="B29" s="70" t="s">
        <v>15</v>
      </c>
      <c r="C29" s="71"/>
      <c r="D29" s="72">
        <f>D11</f>
        <v>81553.865399999995</v>
      </c>
      <c r="E29" s="36" t="s">
        <v>23</v>
      </c>
      <c r="F29" s="37">
        <f>F28/60</f>
        <v>101.61722020833334</v>
      </c>
    </row>
    <row r="30" spans="2:6" ht="15.75" x14ac:dyDescent="0.25">
      <c r="B30" s="64" t="s">
        <v>9</v>
      </c>
      <c r="C30" s="65"/>
      <c r="D30" s="66">
        <f>D15</f>
        <v>38612.355000000003</v>
      </c>
      <c r="E30" s="40" t="s">
        <v>24</v>
      </c>
      <c r="F30" s="41">
        <f>F29/60</f>
        <v>1.6936203368055556</v>
      </c>
    </row>
    <row r="31" spans="2:6" ht="15" x14ac:dyDescent="0.2">
      <c r="B31" s="70" t="s">
        <v>16</v>
      </c>
      <c r="C31" s="71"/>
      <c r="D31" s="72">
        <f>F23</f>
        <v>4724.3351999999995</v>
      </c>
    </row>
    <row r="32" spans="2:6" ht="15" x14ac:dyDescent="0.2">
      <c r="B32" s="64" t="s">
        <v>17</v>
      </c>
      <c r="C32" s="65"/>
      <c r="D32" s="66">
        <f>F7</f>
        <v>77224.710000000006</v>
      </c>
    </row>
    <row r="33" spans="2:4" ht="15" x14ac:dyDescent="0.2">
      <c r="B33" s="70" t="s">
        <v>18</v>
      </c>
      <c r="C33" s="71"/>
      <c r="D33" s="72">
        <f>F15</f>
        <v>109023.12</v>
      </c>
    </row>
    <row r="34" spans="2:4" ht="15" x14ac:dyDescent="0.2">
      <c r="B34" s="64" t="s">
        <v>19</v>
      </c>
      <c r="C34" s="65"/>
      <c r="D34" s="66">
        <f>E7</f>
        <v>36341.040000000001</v>
      </c>
    </row>
    <row r="35" spans="2:4" ht="15" x14ac:dyDescent="0.2">
      <c r="B35" s="70" t="s">
        <v>20</v>
      </c>
      <c r="C35" s="71"/>
      <c r="D35" s="72">
        <f>E11</f>
        <v>27255.78</v>
      </c>
    </row>
    <row r="36" spans="2:4" ht="15" x14ac:dyDescent="0.2">
      <c r="B36" s="67" t="s">
        <v>21</v>
      </c>
      <c r="C36" s="68"/>
      <c r="D36" s="69">
        <f>E15</f>
        <v>18170.52</v>
      </c>
    </row>
    <row r="37" spans="2:4" ht="15.75" x14ac:dyDescent="0.25">
      <c r="D37" s="7">
        <f>SUM(D26:D36)</f>
        <v>1463287.9710000001</v>
      </c>
    </row>
  </sheetData>
  <mergeCells count="2">
    <mergeCell ref="B2:F2"/>
    <mergeCell ref="B21:B23"/>
  </mergeCells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</dc:creator>
  <cp:lastModifiedBy>Yornandy Martinez</cp:lastModifiedBy>
  <dcterms:created xsi:type="dcterms:W3CDTF">2013-06-22T10:08:23Z</dcterms:created>
  <dcterms:modified xsi:type="dcterms:W3CDTF">2021-06-29T23:49:42Z</dcterms:modified>
</cp:coreProperties>
</file>