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30" windowWidth="13140" windowHeight="8310" activeTab="1"/>
  </bookViews>
  <sheets>
    <sheet name="Info" sheetId="1" r:id="rId1"/>
    <sheet name="Chart" sheetId="2" r:id="rId2"/>
  </sheets>
  <definedNames>
    <definedName name="a">'Chart'!$R$5:$R$381</definedName>
    <definedName name="a_inc">'Chart'!$R$2</definedName>
    <definedName name="b">'Chart'!$S$5:$S$381</definedName>
    <definedName name="b_inc">'Chart'!$S$2</definedName>
    <definedName name="FavoriteNum">'Chart'!$A$1</definedName>
    <definedName name="Favorites">'Chart'!$N$1</definedName>
    <definedName name="Increments">'Chart'!$R$2:$T$2</definedName>
    <definedName name="Speed">'Chart'!$A$18</definedName>
    <definedName name="t">'Chart'!$T$5:$T$381</definedName>
    <definedName name="t_inc">'Chart'!$T$2</definedName>
    <definedName name="x">'Chart'!$U$5:$U$381</definedName>
    <definedName name="y">'Chart'!$V$5:$V$381</definedName>
  </definedNames>
  <calcPr fullCalcOnLoad="1"/>
</workbook>
</file>

<file path=xl/comments2.xml><?xml version="1.0" encoding="utf-8"?>
<comments xmlns="http://schemas.openxmlformats.org/spreadsheetml/2006/main">
  <authors>
    <author>John Walkenbach</author>
  </authors>
  <commentList>
    <comment ref="W4" authorId="0">
      <text>
        <r>
          <rPr>
            <b/>
            <sz val="8"/>
            <rFont val="Tahoma"/>
            <family val="0"/>
          </rPr>
          <t>Normalized data, so chart axis scaling can remain constant</t>
        </r>
      </text>
    </comment>
  </commentList>
</comments>
</file>

<file path=xl/sharedStrings.xml><?xml version="1.0" encoding="utf-8"?>
<sst xmlns="http://schemas.openxmlformats.org/spreadsheetml/2006/main" count="36" uniqueCount="36">
  <si>
    <t>a_inc</t>
  </si>
  <si>
    <t>b_inc</t>
  </si>
  <si>
    <t>t_inc</t>
  </si>
  <si>
    <t>a</t>
  </si>
  <si>
    <t>b</t>
  </si>
  <si>
    <t>t</t>
  </si>
  <si>
    <t>x</t>
  </si>
  <si>
    <t>y</t>
  </si>
  <si>
    <t>Animate</t>
  </si>
  <si>
    <t>Parameters</t>
  </si>
  <si>
    <t>x(norm)</t>
  </si>
  <si>
    <t>y(norm)</t>
  </si>
  <si>
    <t>What is it?</t>
  </si>
  <si>
    <t>How do I control it?</t>
  </si>
  <si>
    <t>Favorites?</t>
  </si>
  <si>
    <t>Who did this?</t>
  </si>
  <si>
    <t>Can I share this with others?</t>
  </si>
  <si>
    <t>The dazzling display is based on a hypocycloid curve, plotted on an XY (Scatter) chart. A hypocycloid is</t>
  </si>
  <si>
    <t>a special plane curve that is generated by the trace of a fixed point on a small circle that rolls within a</t>
  </si>
  <si>
    <t>Basically, just click the various controls to change various aspects of the image. The curve is determined</t>
  </si>
  <si>
    <t>by three parameters: a, b, and t. You can adjust these manually by using the three scroller. Or, click</t>
  </si>
  <si>
    <t>Random to generate random values for these three parameters. You can also control the line</t>
  </si>
  <si>
    <t>smoothness (on or off), the presence of line markers, and the color (green or mulitcolored).</t>
  </si>
  <si>
    <t>When you get a plot that you like, click the Add to Favorites button to store the three parameters. You</t>
  </si>
  <si>
    <t>can then retrieve those parameters later. Use the Next and Previous buttons to scroll through all of the</t>
  </si>
  <si>
    <t>This workbook was created by John Walkenbach, of JWalk &amp; Associates. Visit John's web site (The</t>
  </si>
  <si>
    <t>Spreadsheet Page) at:</t>
  </si>
  <si>
    <t>Sure, this workbook can be freely distributed. But it may not be sold or distributed as part of any</t>
  </si>
  <si>
    <t>commercial product without the written permission of JWalk &amp; Associates.</t>
  </si>
  <si>
    <t>larger circle. Hasbro's SpiroGraph is also based on this concept.</t>
  </si>
  <si>
    <t>http://j-walk.com/ss</t>
  </si>
  <si>
    <t>To turn animation on or off, click the Toggle Animation button. Control the speed of the animation by</t>
  </si>
  <si>
    <t>using the scroller.</t>
  </si>
  <si>
    <t>Options</t>
  </si>
  <si>
    <t>saved favorites. These parameters are stored in column N:P. If a favorite is displayed, you'll see a number</t>
  </si>
  <si>
    <t>in the upper left corner of the chart.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</si>
</sst>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&quot;Speed: &quot;General"/>
    <numFmt numFmtId="170" formatCode="&quot;a: &quot;0"/>
    <numFmt numFmtId="171" formatCode="&quot;b: &quot;0"/>
    <numFmt numFmtId="172" formatCode="&quot;t: &quot;0"/>
    <numFmt numFmtId="173" formatCode="&quot;Favorite &quot;General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sz val="10"/>
      <color indexed="11"/>
      <name val="Arial"/>
      <family val="0"/>
    </font>
    <font>
      <sz val="9"/>
      <color indexed="1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 quotePrefix="1">
      <alignment horizontal="left" indent="1"/>
    </xf>
    <xf numFmtId="0" fontId="4" fillId="3" borderId="0" xfId="0" applyFont="1" applyFill="1" applyAlignment="1">
      <alignment horizontal="left" indent="1"/>
    </xf>
    <xf numFmtId="2" fontId="2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70" fontId="6" fillId="3" borderId="1" xfId="21" applyNumberFormat="1" applyFont="1" applyFill="1" applyBorder="1" applyAlignment="1">
      <alignment horizontal="center"/>
    </xf>
    <xf numFmtId="171" fontId="6" fillId="3" borderId="1" xfId="21" applyNumberFormat="1" applyFont="1" applyFill="1" applyBorder="1" applyAlignment="1">
      <alignment horizontal="center"/>
    </xf>
    <xf numFmtId="172" fontId="6" fillId="3" borderId="1" xfId="21" applyNumberFormat="1" applyFont="1" applyFill="1" applyBorder="1" applyAlignment="1">
      <alignment horizontal="center"/>
    </xf>
    <xf numFmtId="39" fontId="2" fillId="4" borderId="0" xfId="15" applyNumberFormat="1" applyFont="1" applyFill="1" applyAlignment="1">
      <alignment/>
    </xf>
    <xf numFmtId="39" fontId="2" fillId="5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20" applyAlignment="1">
      <alignment/>
    </xf>
    <xf numFmtId="0" fontId="11" fillId="3" borderId="0" xfId="0" applyFont="1" applyFill="1" applyAlignment="1">
      <alignment horizontal="center"/>
    </xf>
    <xf numFmtId="173" fontId="11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1"/>
          <c:h val="0.9885"/>
        </c:manualLayout>
      </c:layout>
      <c:scatterChart>
        <c:scatterStyle val="smooth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Chart!$W$5:$W$381</c:f>
              <c:numCache/>
            </c:numRef>
          </c:xVal>
          <c:yVal>
            <c:numRef>
              <c:f>Chart!$X$5:$X$381</c:f>
              <c:numCache/>
            </c:numRef>
          </c:yVal>
          <c:smooth val="1"/>
        </c:ser>
        <c:axId val="7472691"/>
        <c:axId val="145356"/>
      </c:scatterChart>
      <c:valAx>
        <c:axId val="7472691"/>
        <c:scaling>
          <c:orientation val="minMax"/>
          <c:max val="3.1"/>
          <c:min val="-3.1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crossBetween val="midCat"/>
        <c:dispUnits/>
        <c:majorUnit val="1"/>
        <c:minorUnit val="1"/>
      </c:valAx>
      <c:valAx>
        <c:axId val="145356"/>
        <c:scaling>
          <c:orientation val="minMax"/>
          <c:max val="3.1"/>
          <c:min val="-3.1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crossBetween val="midCat"/>
        <c:dispUnits/>
        <c:majorUnit val="1"/>
        <c:minorUnit val="0.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10</xdr:col>
      <xdr:colOff>409575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0"/>
        <a:ext cx="5572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-walk.com/ss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2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140625" style="0" customWidth="1"/>
    <col min="2" max="2" width="87.00390625" style="0" customWidth="1"/>
  </cols>
  <sheetData>
    <row r="1" ht="30" customHeight="1"/>
    <row r="2" spans="2:22" ht="12.75">
      <c r="B2" s="19" t="s">
        <v>12</v>
      </c>
      <c r="V2">
        <v>0</v>
      </c>
    </row>
    <row r="3" ht="12.75">
      <c r="B3" t="s">
        <v>17</v>
      </c>
    </row>
    <row r="4" ht="12.75">
      <c r="B4" t="s">
        <v>18</v>
      </c>
    </row>
    <row r="5" ht="12.75">
      <c r="B5" t="s">
        <v>29</v>
      </c>
    </row>
    <row r="7" ht="12.75">
      <c r="B7" s="19" t="s">
        <v>13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3" ht="12.75">
      <c r="B13" t="s">
        <v>31</v>
      </c>
    </row>
    <row r="14" ht="12.75">
      <c r="B14" t="s">
        <v>32</v>
      </c>
    </row>
    <row r="16" ht="12.75">
      <c r="B16" s="19" t="s">
        <v>14</v>
      </c>
    </row>
    <row r="17" ht="12.75">
      <c r="B17" t="s">
        <v>23</v>
      </c>
    </row>
    <row r="18" ht="12.75">
      <c r="B18" t="s">
        <v>24</v>
      </c>
    </row>
    <row r="19" ht="12.75">
      <c r="B19" t="s">
        <v>34</v>
      </c>
    </row>
    <row r="20" ht="12.75">
      <c r="B20" t="s">
        <v>35</v>
      </c>
    </row>
    <row r="22" ht="12.75">
      <c r="B22" s="19" t="s">
        <v>15</v>
      </c>
    </row>
    <row r="23" ht="12.75">
      <c r="B23" t="s">
        <v>25</v>
      </c>
    </row>
    <row r="24" ht="12.75">
      <c r="B24" t="s">
        <v>26</v>
      </c>
    </row>
    <row r="25" ht="12.75">
      <c r="B25" s="20" t="s">
        <v>30</v>
      </c>
    </row>
    <row r="27" ht="12.75">
      <c r="B27" s="19" t="s">
        <v>16</v>
      </c>
    </row>
    <row r="28" ht="12.75">
      <c r="B28" t="s">
        <v>27</v>
      </c>
    </row>
    <row r="29" ht="12.75">
      <c r="B29" t="s">
        <v>28</v>
      </c>
    </row>
  </sheetData>
  <hyperlinks>
    <hyperlink ref="B25" r:id="rId1" tooltip="Visit The Spreadsheet Page" display="http://j-walk.com/ss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381"/>
  <sheetViews>
    <sheetView showGridLines="0" showRowColHeaders="0" tabSelected="1" showOutlineSymbols="0" workbookViewId="0" topLeftCell="A1">
      <selection activeCell="N1" sqref="N1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5" width="10.421875" style="0" customWidth="1"/>
    <col min="8" max="8" width="12.421875" style="0" bestFit="1" customWidth="1"/>
    <col min="13" max="13" width="6.28125" style="0" customWidth="1"/>
    <col min="14" max="16" width="6.8515625" style="0" customWidth="1"/>
    <col min="17" max="17" width="7.57421875" style="0" customWidth="1"/>
    <col min="18" max="20" width="9.28125" style="0" customWidth="1"/>
    <col min="21" max="22" width="9.8515625" style="0" customWidth="1"/>
  </cols>
  <sheetData>
    <row r="1" spans="1:24" ht="12.75">
      <c r="A1" s="22">
        <v>1</v>
      </c>
      <c r="B1" s="21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2">
        <v>242.82265119491498</v>
      </c>
      <c r="O1" s="2">
        <v>972.584385259955</v>
      </c>
      <c r="P1" s="2">
        <v>962.5746380174869</v>
      </c>
      <c r="R1" s="1" t="s">
        <v>0</v>
      </c>
      <c r="S1" s="1" t="s">
        <v>1</v>
      </c>
      <c r="T1" s="1" t="s">
        <v>2</v>
      </c>
      <c r="V1" s="1" t="s">
        <v>8</v>
      </c>
      <c r="W1">
        <f>AVERAGE(x)</f>
        <v>-1652.1496550954091</v>
      </c>
      <c r="X1">
        <f>AVERAGE(y)</f>
        <v>2867.9267655417984</v>
      </c>
    </row>
    <row r="2" spans="1:24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2">
        <v>704.3085892287495</v>
      </c>
      <c r="O2" s="2">
        <v>225.98181554888086</v>
      </c>
      <c r="P2" s="2">
        <v>578.7375055589259</v>
      </c>
      <c r="R2" s="10">
        <v>242.82265119491498</v>
      </c>
      <c r="S2" s="10">
        <v>972.584385259955</v>
      </c>
      <c r="T2" s="10">
        <v>962.5746380174869</v>
      </c>
      <c r="V2">
        <v>0</v>
      </c>
      <c r="W2">
        <f>STDEV(x)</f>
        <v>186548.50939725735</v>
      </c>
      <c r="X2">
        <f>STDEV(y)</f>
        <v>188443.33354973546</v>
      </c>
    </row>
    <row r="3" spans="1:16" ht="12.7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">
        <v>459.6405626033759</v>
      </c>
      <c r="O3" s="2">
        <v>341.292327754513</v>
      </c>
      <c r="P3" s="2">
        <v>43.277877072311234</v>
      </c>
    </row>
    <row r="4" spans="1:24" ht="12.7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2">
        <v>562.698898805808</v>
      </c>
      <c r="O4" s="2">
        <v>477.21217183961426</v>
      </c>
      <c r="P4" s="2">
        <v>912.066636851896</v>
      </c>
      <c r="R4" s="1" t="s">
        <v>3</v>
      </c>
      <c r="S4" s="1" t="s">
        <v>4</v>
      </c>
      <c r="T4" s="1" t="s">
        <v>5</v>
      </c>
      <c r="U4" s="1" t="s">
        <v>6</v>
      </c>
      <c r="V4" s="1" t="s">
        <v>7</v>
      </c>
      <c r="W4" s="1" t="s">
        <v>10</v>
      </c>
      <c r="X4" s="1" t="s">
        <v>11</v>
      </c>
    </row>
    <row r="5" spans="1:24" ht="12.75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2">
        <v>834.6782207181791</v>
      </c>
      <c r="O5" s="2">
        <v>586.1326732369214</v>
      </c>
      <c r="P5" s="2">
        <v>620.3108598052643</v>
      </c>
      <c r="R5" s="16">
        <f>1+V2</f>
        <v>1</v>
      </c>
      <c r="S5" s="16">
        <f>1+V2</f>
        <v>1</v>
      </c>
      <c r="T5" s="16">
        <f>$V$2+1</f>
        <v>1</v>
      </c>
      <c r="U5" s="17">
        <f>(R5-S5)*COS(T5)+S5*COS((R5/S5-1)*T5)</f>
        <v>1</v>
      </c>
      <c r="V5" s="17">
        <f>(R5-S5)*SIN(T5)-S5*SIN((R5/S5-1)*T5)</f>
        <v>0</v>
      </c>
      <c r="W5" s="18">
        <f aca="true" t="shared" si="0" ref="W5:W68">(U5-$W$1)/$W$2</f>
        <v>0.00886176823624469</v>
      </c>
      <c r="X5" s="18">
        <f aca="true" t="shared" si="1" ref="X5:X68">(V5-$X$1)/$X$2</f>
        <v>-0.015219040713822187</v>
      </c>
    </row>
    <row r="6" spans="1:24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2">
        <v>750.3121820212355</v>
      </c>
      <c r="O6" s="2">
        <v>27.266630553919313</v>
      </c>
      <c r="P6" s="2">
        <v>996.9056700415753</v>
      </c>
      <c r="R6" s="16">
        <f aca="true" t="shared" si="2" ref="R6:R69">R5+a_inc</f>
        <v>243.82265119491498</v>
      </c>
      <c r="S6" s="16">
        <f>S5+b_inc</f>
        <v>973.584385259955</v>
      </c>
      <c r="T6" s="16">
        <f aca="true" t="shared" si="3" ref="T6:T69">T5+t_inc</f>
        <v>963.5746380174869</v>
      </c>
      <c r="U6" s="17">
        <f aca="true" t="shared" si="4" ref="U6:U36">(R6-S6)*COS(T6)+S6*COS((R6/S6-1)*T6)</f>
        <v>1384.7907258017494</v>
      </c>
      <c r="V6" s="17">
        <f aca="true" t="shared" si="5" ref="V6:V36">(R6-S6)*SIN(T6)-S6*SIN((R6/S6-1)*T6)</f>
        <v>-863.7326012640774</v>
      </c>
      <c r="W6" s="18">
        <f t="shared" si="0"/>
        <v>0.01627962823562399</v>
      </c>
      <c r="X6" s="18">
        <f t="shared" si="1"/>
        <v>-0.019802554415229483</v>
      </c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2">
        <v>546.9487225835619</v>
      </c>
      <c r="O7" s="2">
        <v>794.731493161064</v>
      </c>
      <c r="P7" s="2">
        <v>269.3213348101531</v>
      </c>
      <c r="R7" s="16">
        <f t="shared" si="2"/>
        <v>486.64530238982996</v>
      </c>
      <c r="S7" s="16">
        <f aca="true" t="shared" si="6" ref="S7:S70">S6+b_inc</f>
        <v>1946.16877051991</v>
      </c>
      <c r="T7" s="16">
        <f t="shared" si="3"/>
        <v>1926.1492760349738</v>
      </c>
      <c r="U7" s="17">
        <f t="shared" si="4"/>
        <v>2950.4108235786416</v>
      </c>
      <c r="V7" s="17">
        <f t="shared" si="5"/>
        <v>-630.5351246903392</v>
      </c>
      <c r="W7" s="18">
        <f t="shared" si="0"/>
        <v>0.02467219112897247</v>
      </c>
      <c r="X7" s="18">
        <f t="shared" si="1"/>
        <v>-0.018565060510929647</v>
      </c>
    </row>
    <row r="8" spans="1:24" ht="12.75">
      <c r="A8" s="11"/>
      <c r="B8" s="21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2">
        <v>498.7676318764376</v>
      </c>
      <c r="O8" s="2">
        <v>608.2396584934555</v>
      </c>
      <c r="P8" s="2">
        <v>733.0130642266131</v>
      </c>
      <c r="R8" s="16">
        <f t="shared" si="2"/>
        <v>729.4679535847449</v>
      </c>
      <c r="S8" s="16">
        <f t="shared" si="6"/>
        <v>2918.7531557798648</v>
      </c>
      <c r="T8" s="16">
        <f t="shared" si="3"/>
        <v>2888.7239140524607</v>
      </c>
      <c r="U8" s="17">
        <f t="shared" si="4"/>
        <v>1661.8213396974402</v>
      </c>
      <c r="V8" s="17">
        <f t="shared" si="5"/>
        <v>-165.15443131135135</v>
      </c>
      <c r="W8" s="18">
        <f t="shared" si="0"/>
        <v>0.017764660813963985</v>
      </c>
      <c r="X8" s="18">
        <f t="shared" si="1"/>
        <v>-0.016095455008773952</v>
      </c>
    </row>
    <row r="9" spans="1:24" ht="14.25" customHeight="1">
      <c r="A9" s="4"/>
      <c r="B9" s="13">
        <f>a_inc</f>
        <v>242.82265119491498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2">
        <v>357.18692814856644</v>
      </c>
      <c r="O9" s="2">
        <v>144.1483470711209</v>
      </c>
      <c r="P9" s="2">
        <v>892.243585478329</v>
      </c>
      <c r="R9" s="16">
        <f t="shared" si="2"/>
        <v>972.2906047796599</v>
      </c>
      <c r="S9" s="16">
        <f t="shared" si="6"/>
        <v>3891.33754103982</v>
      </c>
      <c r="T9" s="16">
        <f t="shared" si="3"/>
        <v>3851.2985520699476</v>
      </c>
      <c r="U9" s="17">
        <f t="shared" si="4"/>
        <v>-1578.345416473297</v>
      </c>
      <c r="V9" s="17">
        <f t="shared" si="5"/>
        <v>-2850.6513116073797</v>
      </c>
      <c r="W9" s="18">
        <f t="shared" si="0"/>
        <v>0.0003956302779399058</v>
      </c>
      <c r="X9" s="18">
        <f t="shared" si="1"/>
        <v>-0.030346406898177088</v>
      </c>
    </row>
    <row r="10" spans="1:24" ht="14.25" customHeight="1">
      <c r="A10" s="4"/>
      <c r="B10" s="14">
        <f>b_inc</f>
        <v>972.584385259955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2">
        <v>829.1816458967447</v>
      </c>
      <c r="O10" s="2">
        <v>604.2713519297105</v>
      </c>
      <c r="P10" s="2">
        <v>760.2743016866964</v>
      </c>
      <c r="R10" s="16">
        <f t="shared" si="2"/>
        <v>1215.113255974575</v>
      </c>
      <c r="S10" s="16">
        <f t="shared" si="6"/>
        <v>4863.921926299775</v>
      </c>
      <c r="T10" s="16">
        <f t="shared" si="3"/>
        <v>4813.8731900874345</v>
      </c>
      <c r="U10" s="17">
        <f t="shared" si="4"/>
        <v>-2100.9440928171716</v>
      </c>
      <c r="V10" s="17">
        <f t="shared" si="5"/>
        <v>-7838.776266621542</v>
      </c>
      <c r="W10" s="18">
        <f t="shared" si="0"/>
        <v>-0.0024057787391163184</v>
      </c>
      <c r="X10" s="18">
        <f t="shared" si="1"/>
        <v>-0.05681656565122026</v>
      </c>
    </row>
    <row r="11" spans="1:24" ht="14.25" customHeight="1">
      <c r="A11" s="4"/>
      <c r="B11" s="15">
        <f>t_inc</f>
        <v>962.5746380174869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  <c r="N11" s="2">
        <v>116.3686515718656</v>
      </c>
      <c r="O11" s="2">
        <v>67.85408729205811</v>
      </c>
      <c r="P11" s="2">
        <v>606.3182953026718</v>
      </c>
      <c r="R11" s="16">
        <f t="shared" si="2"/>
        <v>1457.9359071694898</v>
      </c>
      <c r="S11" s="16">
        <f t="shared" si="6"/>
        <v>5836.5063115597295</v>
      </c>
      <c r="T11" s="16">
        <f t="shared" si="3"/>
        <v>5776.447828104921</v>
      </c>
      <c r="U11" s="17">
        <f t="shared" si="4"/>
        <v>782.7726805610412</v>
      </c>
      <c r="V11" s="17">
        <f t="shared" si="5"/>
        <v>-9092.027025763578</v>
      </c>
      <c r="W11" s="18">
        <f t="shared" si="0"/>
        <v>0.013052488832656674</v>
      </c>
      <c r="X11" s="18">
        <f t="shared" si="1"/>
        <v>-0.06346711006440996</v>
      </c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2">
        <v>29.13813402144294</v>
      </c>
      <c r="O12" s="2">
        <v>376.94122459112094</v>
      </c>
      <c r="P12" s="2">
        <v>151.09370939884158</v>
      </c>
      <c r="R12" s="16">
        <f t="shared" si="2"/>
        <v>1700.7585583644047</v>
      </c>
      <c r="S12" s="16">
        <f t="shared" si="6"/>
        <v>6809.090696819684</v>
      </c>
      <c r="T12" s="16">
        <f t="shared" si="3"/>
        <v>6739.022466122408</v>
      </c>
      <c r="U12" s="17">
        <f t="shared" si="4"/>
        <v>870.2048567202087</v>
      </c>
      <c r="V12" s="17">
        <f t="shared" si="5"/>
        <v>-3970.0181961925928</v>
      </c>
      <c r="W12" s="18">
        <f t="shared" si="0"/>
        <v>0.013521172160342664</v>
      </c>
      <c r="X12" s="18">
        <f t="shared" si="1"/>
        <v>-0.036286478449128405</v>
      </c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2">
        <v>456.8977848596572</v>
      </c>
      <c r="O13" s="2">
        <v>404.472106692892</v>
      </c>
      <c r="P13" s="2">
        <v>531.8868308925231</v>
      </c>
      <c r="R13" s="16">
        <f t="shared" si="2"/>
        <v>1943.5812095593196</v>
      </c>
      <c r="S13" s="16">
        <f t="shared" si="6"/>
        <v>7781.675082079639</v>
      </c>
      <c r="T13" s="16">
        <f t="shared" si="3"/>
        <v>7701.597104139895</v>
      </c>
      <c r="U13" s="17">
        <f t="shared" si="4"/>
        <v>-6197.92703071698</v>
      </c>
      <c r="V13" s="17">
        <f t="shared" si="5"/>
        <v>1267.8583874504711</v>
      </c>
      <c r="W13" s="18">
        <f t="shared" si="0"/>
        <v>-0.02436780326098067</v>
      </c>
      <c r="X13" s="18">
        <f t="shared" si="1"/>
        <v>-0.008490978948156978</v>
      </c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2">
        <v>425.8066147594166</v>
      </c>
      <c r="O14" s="2">
        <v>58.09055223055459</v>
      </c>
      <c r="P14" s="2">
        <v>718.6404562766573</v>
      </c>
      <c r="R14" s="16">
        <f t="shared" si="2"/>
        <v>2186.4038607542348</v>
      </c>
      <c r="S14" s="16">
        <f t="shared" si="6"/>
        <v>8754.259467339594</v>
      </c>
      <c r="T14" s="16">
        <f t="shared" si="3"/>
        <v>8664.171742157381</v>
      </c>
      <c r="U14" s="17">
        <f t="shared" si="4"/>
        <v>-14520.741631505884</v>
      </c>
      <c r="V14" s="17">
        <f t="shared" si="5"/>
        <v>-495.12179127411355</v>
      </c>
      <c r="W14" s="18">
        <f t="shared" si="0"/>
        <v>-0.06898255053331276</v>
      </c>
      <c r="X14" s="18">
        <f t="shared" si="1"/>
        <v>-0.01784647136869031</v>
      </c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2">
        <v>804.9475176262506</v>
      </c>
      <c r="O15" s="2">
        <v>600.897607407223</v>
      </c>
      <c r="P15" s="2">
        <v>626.7293463368651</v>
      </c>
      <c r="R15" s="16">
        <f t="shared" si="2"/>
        <v>2429.22651194915</v>
      </c>
      <c r="S15" s="16">
        <f t="shared" si="6"/>
        <v>9726.84385259955</v>
      </c>
      <c r="T15" s="16">
        <f t="shared" si="3"/>
        <v>9626.746380174867</v>
      </c>
      <c r="U15" s="17">
        <f t="shared" si="4"/>
        <v>-14225.883869921978</v>
      </c>
      <c r="V15" s="17">
        <f t="shared" si="5"/>
        <v>-5718.10030780066</v>
      </c>
      <c r="W15" s="18">
        <f t="shared" si="0"/>
        <v>-0.06740195488804816</v>
      </c>
      <c r="X15" s="18">
        <f t="shared" si="1"/>
        <v>-0.04556291226442546</v>
      </c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2">
        <v>217.15431331445512</v>
      </c>
      <c r="O16" s="2">
        <v>883.8380612636973</v>
      </c>
      <c r="P16" s="2">
        <v>384.926670771673</v>
      </c>
      <c r="R16" s="16">
        <f t="shared" si="2"/>
        <v>2672.049163144065</v>
      </c>
      <c r="S16" s="16">
        <f t="shared" si="6"/>
        <v>10699.428237859505</v>
      </c>
      <c r="T16" s="16">
        <f t="shared" si="3"/>
        <v>10589.321018192353</v>
      </c>
      <c r="U16" s="17">
        <f t="shared" si="4"/>
        <v>-5743.616093319195</v>
      </c>
      <c r="V16" s="17">
        <f t="shared" si="5"/>
        <v>-3355.5255943437573</v>
      </c>
      <c r="W16" s="18">
        <f t="shared" si="0"/>
        <v>-0.021932453126767996</v>
      </c>
      <c r="X16" s="18">
        <f t="shared" si="1"/>
        <v>-0.03302559046612818</v>
      </c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2">
        <v>110.68161622441197</v>
      </c>
      <c r="O17" s="2">
        <v>215.47993994997384</v>
      </c>
      <c r="P17" s="2">
        <v>439.8172486929948</v>
      </c>
      <c r="R17" s="16">
        <f t="shared" si="2"/>
        <v>2914.87181433898</v>
      </c>
      <c r="S17" s="16">
        <f t="shared" si="6"/>
        <v>11672.01262311946</v>
      </c>
      <c r="T17" s="16">
        <f t="shared" si="3"/>
        <v>11551.89565620984</v>
      </c>
      <c r="U17" s="17">
        <f t="shared" si="4"/>
        <v>-944.7469240333357</v>
      </c>
      <c r="V17" s="17">
        <f t="shared" si="5"/>
        <v>9154.127063035015</v>
      </c>
      <c r="W17" s="18">
        <f t="shared" si="0"/>
        <v>0.0037920578049522257</v>
      </c>
      <c r="X17" s="18">
        <f t="shared" si="1"/>
        <v>0.03335857087156714</v>
      </c>
    </row>
    <row r="18" spans="1:24" ht="12.75">
      <c r="A18" s="12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2">
        <v>656.5264139016032</v>
      </c>
      <c r="O18" s="2">
        <v>957.2379276445986</v>
      </c>
      <c r="P18" s="2">
        <v>245.01439760270483</v>
      </c>
      <c r="R18" s="16">
        <f t="shared" si="2"/>
        <v>3157.6944655338953</v>
      </c>
      <c r="S18" s="16">
        <f t="shared" si="6"/>
        <v>12644.597008379416</v>
      </c>
      <c r="T18" s="16">
        <f t="shared" si="3"/>
        <v>12514.470294227325</v>
      </c>
      <c r="U18" s="17">
        <f t="shared" si="4"/>
        <v>-6763.553692395054</v>
      </c>
      <c r="V18" s="17">
        <f t="shared" si="5"/>
        <v>19741.632506505448</v>
      </c>
      <c r="W18" s="18">
        <f t="shared" si="0"/>
        <v>-0.027399865342342924</v>
      </c>
      <c r="X18" s="18">
        <f t="shared" si="1"/>
        <v>0.08954259841996591</v>
      </c>
    </row>
    <row r="19" spans="1:24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2">
        <v>847.510942918773</v>
      </c>
      <c r="O19" s="2">
        <v>616.2974052700943</v>
      </c>
      <c r="P19" s="2">
        <v>868.1441575955811</v>
      </c>
      <c r="R19" s="16">
        <f t="shared" si="2"/>
        <v>3400.5171167288104</v>
      </c>
      <c r="S19" s="16">
        <f t="shared" si="6"/>
        <v>13617.181393639372</v>
      </c>
      <c r="T19" s="16">
        <f t="shared" si="3"/>
        <v>13477.044932244811</v>
      </c>
      <c r="U19" s="17">
        <f t="shared" si="4"/>
        <v>-13575.289208749025</v>
      </c>
      <c r="V19" s="17">
        <f t="shared" si="5"/>
        <v>16841.230397307823</v>
      </c>
      <c r="W19" s="18">
        <f t="shared" si="0"/>
        <v>-0.0639144187867143</v>
      </c>
      <c r="X19" s="18">
        <f t="shared" si="1"/>
        <v>0.07415122290902416</v>
      </c>
    </row>
    <row r="20" spans="1:24" ht="12.7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10">
        <v>882.1653040431761</v>
      </c>
      <c r="O20" s="10">
        <v>956.7780080320584</v>
      </c>
      <c r="P20" s="10">
        <v>728.1438828463331</v>
      </c>
      <c r="R20" s="16">
        <f t="shared" si="2"/>
        <v>3643.3397679237255</v>
      </c>
      <c r="S20" s="16">
        <f t="shared" si="6"/>
        <v>14589.765778899327</v>
      </c>
      <c r="T20" s="16">
        <f t="shared" si="3"/>
        <v>14439.619570262297</v>
      </c>
      <c r="U20" s="17">
        <f t="shared" si="4"/>
        <v>-7025.55652745941</v>
      </c>
      <c r="V20" s="17">
        <f t="shared" si="5"/>
        <v>6295.514378891892</v>
      </c>
      <c r="W20" s="18">
        <f t="shared" si="0"/>
        <v>-0.02880434097128734</v>
      </c>
      <c r="X20" s="18">
        <f t="shared" si="1"/>
        <v>0.018188956588615312</v>
      </c>
    </row>
    <row r="21" spans="1:24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10">
        <v>427.04183160843655</v>
      </c>
      <c r="O21" s="10">
        <v>189.15522645547256</v>
      </c>
      <c r="P21" s="10">
        <v>904.8060191959942</v>
      </c>
      <c r="R21" s="16">
        <f t="shared" si="2"/>
        <v>3886.1624191186406</v>
      </c>
      <c r="S21" s="16">
        <f t="shared" si="6"/>
        <v>15562.350164159283</v>
      </c>
      <c r="T21" s="16">
        <f t="shared" si="3"/>
        <v>15402.194208279783</v>
      </c>
      <c r="U21" s="17">
        <f t="shared" si="4"/>
        <v>10909.969763917125</v>
      </c>
      <c r="V21" s="17">
        <f t="shared" si="5"/>
        <v>4718.546613785133</v>
      </c>
      <c r="W21" s="18">
        <f t="shared" si="0"/>
        <v>0.06733969335697744</v>
      </c>
      <c r="X21" s="18">
        <f t="shared" si="1"/>
        <v>0.009820564163151486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10">
        <v>518.0250487316314</v>
      </c>
      <c r="O22" s="10">
        <v>735.330593351533</v>
      </c>
      <c r="P22" s="10">
        <v>893.0843054061551</v>
      </c>
      <c r="R22" s="16">
        <f t="shared" si="2"/>
        <v>4128.985070313555</v>
      </c>
      <c r="S22" s="16">
        <f t="shared" si="6"/>
        <v>16534.93454941924</v>
      </c>
      <c r="T22" s="16">
        <f t="shared" si="3"/>
        <v>16364.76884629727</v>
      </c>
      <c r="U22" s="17">
        <f t="shared" si="4"/>
        <v>21981.734056785852</v>
      </c>
      <c r="V22" s="17">
        <f t="shared" si="5"/>
        <v>15895.929586360453</v>
      </c>
      <c r="W22" s="18">
        <f t="shared" si="0"/>
        <v>0.12669028441043512</v>
      </c>
      <c r="X22" s="18">
        <f t="shared" si="1"/>
        <v>0.06913485648660636</v>
      </c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10">
        <v>607.3974671364804</v>
      </c>
      <c r="O23" s="10">
        <v>461.8517473735295</v>
      </c>
      <c r="P23" s="10">
        <v>57.33795543341369</v>
      </c>
      <c r="R23" s="16">
        <f t="shared" si="2"/>
        <v>4371.80772150847</v>
      </c>
      <c r="S23" s="16">
        <f t="shared" si="6"/>
        <v>17507.518934679192</v>
      </c>
      <c r="T23" s="16">
        <f t="shared" si="3"/>
        <v>17327.343484314755</v>
      </c>
      <c r="U23" s="17">
        <f t="shared" si="4"/>
        <v>15731.586476426182</v>
      </c>
      <c r="V23" s="17">
        <f t="shared" si="5"/>
        <v>23185.246552299053</v>
      </c>
      <c r="W23" s="18">
        <f t="shared" si="0"/>
        <v>0.09318614331301202</v>
      </c>
      <c r="X23" s="18">
        <f t="shared" si="1"/>
        <v>0.1078166014368184</v>
      </c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10">
        <v>695.7205001267434</v>
      </c>
      <c r="O24" s="10">
        <v>882.358744747604</v>
      </c>
      <c r="P24" s="10">
        <v>856.5591662189513</v>
      </c>
      <c r="R24" s="16">
        <f t="shared" si="2"/>
        <v>4614.630372703386</v>
      </c>
      <c r="S24" s="16">
        <f t="shared" si="6"/>
        <v>18480.103319939146</v>
      </c>
      <c r="T24" s="16">
        <f t="shared" si="3"/>
        <v>18289.91812233224</v>
      </c>
      <c r="U24" s="17">
        <f t="shared" si="4"/>
        <v>5066.565358883185</v>
      </c>
      <c r="V24" s="17">
        <f t="shared" si="5"/>
        <v>11327.55606755212</v>
      </c>
      <c r="W24" s="18">
        <f t="shared" si="0"/>
        <v>0.03601591369283475</v>
      </c>
      <c r="X24" s="18">
        <f t="shared" si="1"/>
        <v>0.044892165419996605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10">
        <v>986.0931396484375</v>
      </c>
      <c r="O25" s="10">
        <v>910.9642944335938</v>
      </c>
      <c r="P25" s="10">
        <v>226.8660125732422</v>
      </c>
      <c r="R25" s="16">
        <f t="shared" si="2"/>
        <v>4857.453023898301</v>
      </c>
      <c r="S25" s="16">
        <f t="shared" si="6"/>
        <v>19452.6877051991</v>
      </c>
      <c r="T25" s="16">
        <f t="shared" si="3"/>
        <v>19252.492760349727</v>
      </c>
      <c r="U25" s="17">
        <f t="shared" si="4"/>
        <v>9419.08644746888</v>
      </c>
      <c r="V25" s="17">
        <f t="shared" si="5"/>
        <v>-10861.809225437379</v>
      </c>
      <c r="W25" s="18">
        <f t="shared" si="0"/>
        <v>0.059347759670316934</v>
      </c>
      <c r="X25" s="18">
        <f t="shared" si="1"/>
        <v>-0.07285869832776821</v>
      </c>
    </row>
    <row r="26" spans="1:24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10">
        <v>938.545166015625</v>
      </c>
      <c r="O26" s="10">
        <v>654.4993896484375</v>
      </c>
      <c r="P26" s="10">
        <v>506.0873718261719</v>
      </c>
      <c r="R26" s="16">
        <f t="shared" si="2"/>
        <v>5100.275675093216</v>
      </c>
      <c r="S26" s="16">
        <f t="shared" si="6"/>
        <v>20425.272090459053</v>
      </c>
      <c r="T26" s="16">
        <f t="shared" si="3"/>
        <v>20215.067398367213</v>
      </c>
      <c r="U26" s="17">
        <f t="shared" si="4"/>
        <v>26537.44803928589</v>
      </c>
      <c r="V26" s="17">
        <f t="shared" si="5"/>
        <v>-20117.561252601397</v>
      </c>
      <c r="W26" s="18">
        <f t="shared" si="0"/>
        <v>0.15111135321028593</v>
      </c>
      <c r="X26" s="18">
        <f t="shared" si="1"/>
        <v>-0.12197559651043152</v>
      </c>
    </row>
    <row r="27" spans="1:24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10">
        <v>459.64080810546875</v>
      </c>
      <c r="O27" s="10">
        <v>753.6881103515625</v>
      </c>
      <c r="P27" s="10">
        <v>596.0945434570312</v>
      </c>
      <c r="R27" s="16">
        <f t="shared" si="2"/>
        <v>5343.098326288131</v>
      </c>
      <c r="S27" s="16">
        <f t="shared" si="6"/>
        <v>21397.856475719007</v>
      </c>
      <c r="T27" s="16">
        <f t="shared" si="3"/>
        <v>21177.6420363847</v>
      </c>
      <c r="U27" s="17">
        <f t="shared" si="4"/>
        <v>32948.17058287405</v>
      </c>
      <c r="V27" s="17">
        <f t="shared" si="5"/>
        <v>-10192.21862527988</v>
      </c>
      <c r="W27" s="18">
        <f t="shared" si="0"/>
        <v>0.18547626217847527</v>
      </c>
      <c r="X27" s="18">
        <f t="shared" si="1"/>
        <v>-0.06930542537539404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10">
        <v>185.4025115966797</v>
      </c>
      <c r="O28" s="10">
        <v>77.68470001220703</v>
      </c>
      <c r="P28" s="10">
        <v>432.759521484375</v>
      </c>
      <c r="R28" s="16">
        <f t="shared" si="2"/>
        <v>5585.920977483046</v>
      </c>
      <c r="S28" s="16">
        <f t="shared" si="6"/>
        <v>22370.44086097896</v>
      </c>
      <c r="T28" s="16">
        <f t="shared" si="3"/>
        <v>22140.216674402185</v>
      </c>
      <c r="U28" s="17">
        <f t="shared" si="4"/>
        <v>15480.79263005916</v>
      </c>
      <c r="V28" s="17">
        <f t="shared" si="5"/>
        <v>-1736.8538649183174</v>
      </c>
      <c r="W28" s="18">
        <f t="shared" si="0"/>
        <v>0.09184175387148101</v>
      </c>
      <c r="X28" s="18">
        <f t="shared" si="1"/>
        <v>-0.024435890321611118</v>
      </c>
    </row>
    <row r="29" spans="1:24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10">
        <v>99.4099349975586</v>
      </c>
      <c r="O29" s="10">
        <v>205.0471954345703</v>
      </c>
      <c r="P29" s="10">
        <v>692.5177612304688</v>
      </c>
      <c r="R29" s="16">
        <f t="shared" si="2"/>
        <v>5828.743628677961</v>
      </c>
      <c r="S29" s="16">
        <f t="shared" si="6"/>
        <v>23343.025246238914</v>
      </c>
      <c r="T29" s="16">
        <f t="shared" si="3"/>
        <v>23102.79131241967</v>
      </c>
      <c r="U29" s="17">
        <f t="shared" si="4"/>
        <v>-8705.563378003968</v>
      </c>
      <c r="V29" s="17">
        <f t="shared" si="5"/>
        <v>-14220.019664525866</v>
      </c>
      <c r="W29" s="18">
        <f t="shared" si="0"/>
        <v>-0.03781007817054291</v>
      </c>
      <c r="X29" s="18">
        <f t="shared" si="1"/>
        <v>-0.09067949557131813</v>
      </c>
    </row>
    <row r="30" spans="1:24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10">
        <v>705.5474853515625</v>
      </c>
      <c r="O30" s="10">
        <v>533.4240112304688</v>
      </c>
      <c r="P30" s="10">
        <v>579.5186157226562</v>
      </c>
      <c r="R30" s="16">
        <f t="shared" si="2"/>
        <v>6071.566279872876</v>
      </c>
      <c r="S30" s="16">
        <f t="shared" si="6"/>
        <v>24315.609631498868</v>
      </c>
      <c r="T30" s="16">
        <f t="shared" si="3"/>
        <v>24065.365950437157</v>
      </c>
      <c r="U30" s="17">
        <f t="shared" si="4"/>
        <v>-13599.775426208327</v>
      </c>
      <c r="V30" s="17">
        <f t="shared" si="5"/>
        <v>-36962.13870558645</v>
      </c>
      <c r="W30" s="18">
        <f t="shared" si="0"/>
        <v>-0.06404567803686012</v>
      </c>
      <c r="X30" s="18">
        <f t="shared" si="1"/>
        <v>-0.21136362173627107</v>
      </c>
    </row>
    <row r="31" spans="1:24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10">
        <v>50.045013427734375</v>
      </c>
      <c r="O31" s="10">
        <v>547.5999755859375</v>
      </c>
      <c r="P31" s="10">
        <v>206.4853973388672</v>
      </c>
      <c r="R31" s="16">
        <f t="shared" si="2"/>
        <v>6314.388931067791</v>
      </c>
      <c r="S31" s="16">
        <f t="shared" si="6"/>
        <v>25288.19401675882</v>
      </c>
      <c r="T31" s="16">
        <f t="shared" si="3"/>
        <v>25027.940588454643</v>
      </c>
      <c r="U31" s="17">
        <f t="shared" si="4"/>
        <v>-159.47706567187925</v>
      </c>
      <c r="V31" s="17">
        <f t="shared" si="5"/>
        <v>-41036.14272870707</v>
      </c>
      <c r="W31" s="18">
        <f t="shared" si="0"/>
        <v>0.008001525148854795</v>
      </c>
      <c r="X31" s="18">
        <f t="shared" si="1"/>
        <v>-0.23298287430614445</v>
      </c>
    </row>
    <row r="32" spans="14:24" ht="12.75">
      <c r="N32" s="10">
        <v>575.8739013671875</v>
      </c>
      <c r="O32" s="10">
        <v>431.60009765625</v>
      </c>
      <c r="P32" s="10">
        <v>732.5245971679688</v>
      </c>
      <c r="R32" s="16">
        <f t="shared" si="2"/>
        <v>6557.2115822627065</v>
      </c>
      <c r="S32" s="16">
        <f t="shared" si="6"/>
        <v>26260.778402018776</v>
      </c>
      <c r="T32" s="16">
        <f t="shared" si="3"/>
        <v>25990.51522647213</v>
      </c>
      <c r="U32" s="17">
        <f t="shared" si="4"/>
        <v>3689.55652835812</v>
      </c>
      <c r="V32" s="17">
        <f t="shared" si="5"/>
        <v>-18576.642431588563</v>
      </c>
      <c r="W32" s="18">
        <f t="shared" si="0"/>
        <v>0.028634408287220883</v>
      </c>
      <c r="X32" s="18">
        <f t="shared" si="1"/>
        <v>-0.11379850267545039</v>
      </c>
    </row>
    <row r="33" spans="14:24" ht="12.75">
      <c r="N33" s="10">
        <v>824.5846557617188</v>
      </c>
      <c r="O33" s="10">
        <v>718.7930297851562</v>
      </c>
      <c r="P33" s="10">
        <v>895.9701538085938</v>
      </c>
      <c r="R33" s="16">
        <f t="shared" si="2"/>
        <v>6800.034233457622</v>
      </c>
      <c r="S33" s="16">
        <f t="shared" si="6"/>
        <v>27233.36278727873</v>
      </c>
      <c r="T33" s="16">
        <f t="shared" si="3"/>
        <v>26953.089864489615</v>
      </c>
      <c r="U33" s="17">
        <f t="shared" si="4"/>
        <v>-18231.10239859795</v>
      </c>
      <c r="V33" s="17">
        <f t="shared" si="5"/>
        <v>4486.264123526909</v>
      </c>
      <c r="W33" s="18">
        <f t="shared" si="0"/>
        <v>-0.08887207299093156</v>
      </c>
      <c r="X33" s="18">
        <f t="shared" si="1"/>
        <v>0.008587925757309883</v>
      </c>
    </row>
    <row r="34" spans="14:24" ht="12.75">
      <c r="N34" s="10">
        <v>771.5964965820312</v>
      </c>
      <c r="O34" s="10">
        <v>358.1042175292969</v>
      </c>
      <c r="P34" s="10">
        <v>411.9965515136719</v>
      </c>
      <c r="R34" s="16">
        <f t="shared" si="2"/>
        <v>7042.856884652537</v>
      </c>
      <c r="S34" s="16">
        <f t="shared" si="6"/>
        <v>28205.947172538683</v>
      </c>
      <c r="T34" s="16">
        <f t="shared" si="3"/>
        <v>27915.6645025071</v>
      </c>
      <c r="U34" s="17">
        <f t="shared" si="4"/>
        <v>-45301.0550805025</v>
      </c>
      <c r="V34" s="17">
        <f t="shared" si="5"/>
        <v>2559.466392797992</v>
      </c>
      <c r="W34" s="18">
        <f t="shared" si="0"/>
        <v>-0.23398152880683815</v>
      </c>
      <c r="X34" s="18">
        <f t="shared" si="1"/>
        <v>-0.001636886627578127</v>
      </c>
    </row>
    <row r="35" spans="14:24" ht="12.75">
      <c r="N35" s="10">
        <v>650</v>
      </c>
      <c r="O35" s="10">
        <v>535</v>
      </c>
      <c r="P35" s="10">
        <v>382</v>
      </c>
      <c r="R35" s="16">
        <f t="shared" si="2"/>
        <v>7285.679535847452</v>
      </c>
      <c r="S35" s="16">
        <f t="shared" si="6"/>
        <v>29178.531557798637</v>
      </c>
      <c r="T35" s="16">
        <f t="shared" si="3"/>
        <v>28878.239140524587</v>
      </c>
      <c r="U35" s="17">
        <f t="shared" si="4"/>
        <v>-45636.9904317229</v>
      </c>
      <c r="V35" s="17">
        <f t="shared" si="5"/>
        <v>-13727.817650231435</v>
      </c>
      <c r="W35" s="18">
        <f t="shared" si="0"/>
        <v>-0.23578232235006086</v>
      </c>
      <c r="X35" s="18">
        <f t="shared" si="1"/>
        <v>-0.08806755910732789</v>
      </c>
    </row>
    <row r="36" spans="14:24" ht="12.75">
      <c r="N36" s="10">
        <v>185.4025115966797</v>
      </c>
      <c r="O36" s="10">
        <v>77.68470001220703</v>
      </c>
      <c r="P36" s="10">
        <v>432.759521484375</v>
      </c>
      <c r="R36" s="16">
        <f t="shared" si="2"/>
        <v>7528.502187042367</v>
      </c>
      <c r="S36" s="16">
        <f t="shared" si="6"/>
        <v>30151.11594305859</v>
      </c>
      <c r="T36" s="16">
        <f t="shared" si="3"/>
        <v>29840.813778542073</v>
      </c>
      <c r="U36" s="17">
        <f t="shared" si="4"/>
        <v>-19707.94249993791</v>
      </c>
      <c r="V36" s="17">
        <f t="shared" si="5"/>
        <v>-10840.480915853888</v>
      </c>
      <c r="W36" s="18">
        <f t="shared" si="0"/>
        <v>-0.09678872751747626</v>
      </c>
      <c r="X36" s="18">
        <f t="shared" si="1"/>
        <v>-0.07274551677243417</v>
      </c>
    </row>
    <row r="37" spans="14:24" ht="12.75">
      <c r="N37" s="10">
        <v>986.0931396484375</v>
      </c>
      <c r="O37" s="10">
        <v>910.9642944335938</v>
      </c>
      <c r="P37" s="10">
        <v>226.8660125732422</v>
      </c>
      <c r="R37" s="16">
        <f t="shared" si="2"/>
        <v>7771.324838237282</v>
      </c>
      <c r="S37" s="16">
        <f t="shared" si="6"/>
        <v>31123.700328318544</v>
      </c>
      <c r="T37" s="16">
        <f t="shared" si="3"/>
        <v>30803.38841655956</v>
      </c>
      <c r="U37" s="17">
        <f aca="true" t="shared" si="7" ref="U37:U100">(R37-S37)*COS(T37)+S37*COS((R37/S37-1)*T37)</f>
        <v>-1402.881107065663</v>
      </c>
      <c r="V37" s="17">
        <f aca="true" t="shared" si="8" ref="V37:V100">(R37-S37)*SIN(T37)-S37*SIN((R37/S37-1)*T37)</f>
        <v>20634.779148874764</v>
      </c>
      <c r="W37" s="18">
        <f t="shared" si="0"/>
        <v>0.0013362130248863351</v>
      </c>
      <c r="X37" s="18">
        <f t="shared" si="1"/>
        <v>0.09428220170305891</v>
      </c>
    </row>
    <row r="38" spans="14:24" ht="12.75">
      <c r="N38" s="10">
        <v>979.829345703125</v>
      </c>
      <c r="O38" s="10">
        <v>401.37432861328125</v>
      </c>
      <c r="P38" s="10">
        <v>283</v>
      </c>
      <c r="R38" s="16">
        <f t="shared" si="2"/>
        <v>8014.147489432197</v>
      </c>
      <c r="S38" s="16">
        <f t="shared" si="6"/>
        <v>32096.284713578498</v>
      </c>
      <c r="T38" s="16">
        <f t="shared" si="3"/>
        <v>31765.963054577045</v>
      </c>
      <c r="U38" s="17">
        <f t="shared" si="7"/>
        <v>-12171.451829101985</v>
      </c>
      <c r="V38" s="17">
        <f t="shared" si="8"/>
        <v>49795.890123992016</v>
      </c>
      <c r="W38" s="18">
        <f t="shared" si="0"/>
        <v>-0.05638909797775758</v>
      </c>
      <c r="X38" s="18">
        <f t="shared" si="1"/>
        <v>0.24902957549339158</v>
      </c>
    </row>
    <row r="39" spans="14:24" ht="12.75">
      <c r="N39" s="10">
        <v>979.829345703125</v>
      </c>
      <c r="O39" s="10">
        <v>401.37432861328125</v>
      </c>
      <c r="P39" s="10">
        <v>296</v>
      </c>
      <c r="R39" s="16">
        <f t="shared" si="2"/>
        <v>8256.970140627112</v>
      </c>
      <c r="S39" s="16">
        <f t="shared" si="6"/>
        <v>33068.869098838455</v>
      </c>
      <c r="T39" s="16">
        <f t="shared" si="3"/>
        <v>32728.53769259453</v>
      </c>
      <c r="U39" s="17">
        <f t="shared" si="7"/>
        <v>-30155.975821104574</v>
      </c>
      <c r="V39" s="17">
        <f t="shared" si="8"/>
        <v>45210.58769358902</v>
      </c>
      <c r="W39" s="18">
        <f t="shared" si="0"/>
        <v>-0.15279578624404827</v>
      </c>
      <c r="X39" s="18">
        <f t="shared" si="1"/>
        <v>0.22469704887104328</v>
      </c>
    </row>
    <row r="40" spans="14:24" ht="12.75">
      <c r="N40" s="10">
        <v>432</v>
      </c>
      <c r="O40" s="10">
        <v>770</v>
      </c>
      <c r="P40" s="10">
        <v>389</v>
      </c>
      <c r="R40" s="16">
        <f t="shared" si="2"/>
        <v>8499.792791822027</v>
      </c>
      <c r="S40" s="16">
        <f t="shared" si="6"/>
        <v>34041.45348409841</v>
      </c>
      <c r="T40" s="16">
        <f t="shared" si="3"/>
        <v>33691.11233061202</v>
      </c>
      <c r="U40" s="17">
        <f t="shared" si="7"/>
        <v>-18981.48627736703</v>
      </c>
      <c r="V40" s="17">
        <f t="shared" si="8"/>
        <v>18111.614278784982</v>
      </c>
      <c r="W40" s="18">
        <f t="shared" si="0"/>
        <v>-0.09289453278540319</v>
      </c>
      <c r="X40" s="18">
        <f t="shared" si="1"/>
        <v>0.08089268654982665</v>
      </c>
    </row>
    <row r="41" spans="14:24" ht="12.75">
      <c r="N41" s="10">
        <v>186.01351928710938</v>
      </c>
      <c r="O41" s="10">
        <v>583.3590087890625</v>
      </c>
      <c r="P41" s="10">
        <v>83</v>
      </c>
      <c r="R41" s="16">
        <f t="shared" si="2"/>
        <v>8742.61544301694</v>
      </c>
      <c r="S41" s="16">
        <f t="shared" si="6"/>
        <v>35014.03786935837</v>
      </c>
      <c r="T41" s="16">
        <f t="shared" si="3"/>
        <v>34653.68696862951</v>
      </c>
      <c r="U41" s="17">
        <f t="shared" si="7"/>
        <v>20812.7050389361</v>
      </c>
      <c r="V41" s="17">
        <f t="shared" si="8"/>
        <v>8271.369925467829</v>
      </c>
      <c r="W41" s="18">
        <f t="shared" si="0"/>
        <v>0.12042366227752764</v>
      </c>
      <c r="X41" s="18">
        <f t="shared" si="1"/>
        <v>0.028674100898877966</v>
      </c>
    </row>
    <row r="42" spans="14:24" ht="12.75">
      <c r="N42" s="10">
        <v>628.7518920898438</v>
      </c>
      <c r="O42" s="10">
        <v>542.0701904296875</v>
      </c>
      <c r="P42" s="10">
        <v>156.30221557617188</v>
      </c>
      <c r="R42" s="16">
        <f t="shared" si="2"/>
        <v>8985.438094211855</v>
      </c>
      <c r="S42" s="16">
        <f t="shared" si="6"/>
        <v>35986.62225461833</v>
      </c>
      <c r="T42" s="16">
        <f t="shared" si="3"/>
        <v>35616.261606647</v>
      </c>
      <c r="U42" s="17">
        <f t="shared" si="7"/>
        <v>49047.157862920976</v>
      </c>
      <c r="V42" s="17">
        <f t="shared" si="8"/>
        <v>29129.88956521985</v>
      </c>
      <c r="W42" s="18">
        <f t="shared" si="0"/>
        <v>0.27177546302474914</v>
      </c>
      <c r="X42" s="18">
        <f t="shared" si="1"/>
        <v>0.1393626524482321</v>
      </c>
    </row>
    <row r="43" spans="14:24" ht="12.75">
      <c r="N43" s="10">
        <v>938.545166015625</v>
      </c>
      <c r="O43" s="10">
        <v>654.4993896484375</v>
      </c>
      <c r="P43" s="10">
        <v>518</v>
      </c>
      <c r="R43" s="16">
        <f t="shared" si="2"/>
        <v>9228.26074540677</v>
      </c>
      <c r="S43" s="16">
        <f t="shared" si="6"/>
        <v>36959.206639878284</v>
      </c>
      <c r="T43" s="16">
        <f t="shared" si="3"/>
        <v>36578.83624466449</v>
      </c>
      <c r="U43" s="17">
        <f t="shared" si="7"/>
        <v>38726.23685824259</v>
      </c>
      <c r="V43" s="17">
        <f t="shared" si="8"/>
        <v>47253.75128724861</v>
      </c>
      <c r="W43" s="18">
        <f t="shared" si="0"/>
        <v>0.2164497944465036</v>
      </c>
      <c r="X43" s="18">
        <f t="shared" si="1"/>
        <v>0.23553937242355222</v>
      </c>
    </row>
    <row r="44" spans="14:24" ht="12.75">
      <c r="N44" s="10">
        <v>22</v>
      </c>
      <c r="O44" s="10">
        <v>781</v>
      </c>
      <c r="P44" s="10">
        <v>653</v>
      </c>
      <c r="R44" s="16">
        <f t="shared" si="2"/>
        <v>9471.083396601683</v>
      </c>
      <c r="S44" s="16">
        <f t="shared" si="6"/>
        <v>37931.79102513824</v>
      </c>
      <c r="T44" s="16">
        <f t="shared" si="3"/>
        <v>37541.41088268198</v>
      </c>
      <c r="U44" s="17">
        <f t="shared" si="7"/>
        <v>13305.774497258168</v>
      </c>
      <c r="V44" s="17">
        <f t="shared" si="8"/>
        <v>27075.08013551641</v>
      </c>
      <c r="W44" s="18">
        <f t="shared" si="0"/>
        <v>0.08018249087426634</v>
      </c>
      <c r="X44" s="18">
        <f t="shared" si="1"/>
        <v>0.1284585286939093</v>
      </c>
    </row>
    <row r="45" spans="14:24" ht="12.75">
      <c r="N45">
        <v>601</v>
      </c>
      <c r="O45">
        <v>377</v>
      </c>
      <c r="P45">
        <v>67</v>
      </c>
      <c r="R45" s="16">
        <f t="shared" si="2"/>
        <v>9713.906047796598</v>
      </c>
      <c r="S45" s="16">
        <f t="shared" si="6"/>
        <v>38904.3754103982</v>
      </c>
      <c r="T45" s="16">
        <f t="shared" si="3"/>
        <v>38503.98552069947</v>
      </c>
      <c r="U45" s="17">
        <f t="shared" si="7"/>
        <v>15225.168879753062</v>
      </c>
      <c r="V45" s="17">
        <f t="shared" si="8"/>
        <v>-18445.02722828188</v>
      </c>
      <c r="W45" s="18">
        <f t="shared" si="0"/>
        <v>0.09047147355601762</v>
      </c>
      <c r="X45" s="18">
        <f t="shared" si="1"/>
        <v>-0.11310006882359992</v>
      </c>
    </row>
    <row r="46" spans="14:24" ht="12.75">
      <c r="N46">
        <v>101</v>
      </c>
      <c r="O46">
        <v>200</v>
      </c>
      <c r="P46">
        <v>710</v>
      </c>
      <c r="R46" s="16">
        <f t="shared" si="2"/>
        <v>9956.728698991512</v>
      </c>
      <c r="S46" s="16">
        <f t="shared" si="6"/>
        <v>39876.95979565816</v>
      </c>
      <c r="T46" s="16">
        <f t="shared" si="3"/>
        <v>39466.56015871696</v>
      </c>
      <c r="U46" s="17">
        <f t="shared" si="7"/>
        <v>46374.79086089083</v>
      </c>
      <c r="V46" s="17">
        <f t="shared" si="8"/>
        <v>-42226.333077109</v>
      </c>
      <c r="W46" s="18">
        <f t="shared" si="0"/>
        <v>0.2574501435104597</v>
      </c>
      <c r="X46" s="18">
        <f t="shared" si="1"/>
        <v>-0.23929878013301628</v>
      </c>
    </row>
    <row r="47" spans="14:24" ht="12.75">
      <c r="N47">
        <v>101</v>
      </c>
      <c r="O47">
        <v>404</v>
      </c>
      <c r="P47">
        <v>710</v>
      </c>
      <c r="R47" s="16">
        <f t="shared" si="2"/>
        <v>10199.551350186426</v>
      </c>
      <c r="S47" s="16">
        <f t="shared" si="6"/>
        <v>40849.544180918114</v>
      </c>
      <c r="T47" s="16">
        <f t="shared" si="3"/>
        <v>40429.13479673445</v>
      </c>
      <c r="U47" s="17">
        <f t="shared" si="7"/>
        <v>62789.37684780068</v>
      </c>
      <c r="V47" s="17">
        <f t="shared" si="8"/>
        <v>-25850.833386054645</v>
      </c>
      <c r="W47" s="18">
        <f t="shared" si="0"/>
        <v>0.34544112258579923</v>
      </c>
      <c r="X47" s="18">
        <f t="shared" si="1"/>
        <v>-0.1523999794029156</v>
      </c>
    </row>
    <row r="48" spans="14:24" ht="12.75">
      <c r="N48">
        <v>498.7676318764376</v>
      </c>
      <c r="O48">
        <v>608</v>
      </c>
      <c r="P48">
        <v>751</v>
      </c>
      <c r="R48" s="16">
        <f t="shared" si="2"/>
        <v>10442.37400138134</v>
      </c>
      <c r="S48" s="16">
        <f t="shared" si="6"/>
        <v>41822.12856617807</v>
      </c>
      <c r="T48" s="16">
        <f t="shared" si="3"/>
        <v>41391.70943475194</v>
      </c>
      <c r="U48" s="17">
        <f t="shared" si="7"/>
        <v>33889.65280477482</v>
      </c>
      <c r="V48" s="17">
        <f t="shared" si="8"/>
        <v>-5202.023957204274</v>
      </c>
      <c r="W48" s="18">
        <f t="shared" si="0"/>
        <v>0.1905231115204653</v>
      </c>
      <c r="X48" s="18">
        <f t="shared" si="1"/>
        <v>-0.04282428341046189</v>
      </c>
    </row>
    <row r="49" spans="14:24" ht="12.75">
      <c r="N49">
        <v>1000</v>
      </c>
      <c r="O49">
        <v>750</v>
      </c>
      <c r="P49">
        <v>824</v>
      </c>
      <c r="R49" s="16">
        <f t="shared" si="2"/>
        <v>10685.196652576255</v>
      </c>
      <c r="S49" s="16">
        <f t="shared" si="6"/>
        <v>42794.71295143803</v>
      </c>
      <c r="T49" s="16">
        <f t="shared" si="3"/>
        <v>42354.28407276943</v>
      </c>
      <c r="U49" s="17">
        <f t="shared" si="7"/>
        <v>-13568.8813878198</v>
      </c>
      <c r="V49" s="17">
        <f t="shared" si="8"/>
        <v>-21290.7321099173</v>
      </c>
      <c r="W49" s="18">
        <f t="shared" si="0"/>
        <v>-0.06388006943195436</v>
      </c>
      <c r="X49" s="18">
        <f t="shared" si="1"/>
        <v>-0.12820118610926054</v>
      </c>
    </row>
    <row r="50" spans="14:24" ht="12.75">
      <c r="N50">
        <v>1000</v>
      </c>
      <c r="O50">
        <v>750</v>
      </c>
      <c r="P50">
        <v>718</v>
      </c>
      <c r="R50" s="16">
        <f t="shared" si="2"/>
        <v>10928.019303771169</v>
      </c>
      <c r="S50" s="16">
        <f t="shared" si="6"/>
        <v>43767.297336697986</v>
      </c>
      <c r="T50" s="16">
        <f t="shared" si="3"/>
        <v>43316.85871078692</v>
      </c>
      <c r="U50" s="17">
        <f t="shared" si="7"/>
        <v>-29225.124425467286</v>
      </c>
      <c r="V50" s="17">
        <f t="shared" si="8"/>
        <v>-61707.43264465885</v>
      </c>
      <c r="W50" s="18">
        <f t="shared" si="0"/>
        <v>-0.14780592382893226</v>
      </c>
      <c r="X50" s="18">
        <f t="shared" si="1"/>
        <v>-0.34267786603954026</v>
      </c>
    </row>
    <row r="51" spans="14:24" ht="12.75">
      <c r="N51">
        <v>297</v>
      </c>
      <c r="O51">
        <v>594</v>
      </c>
      <c r="P51">
        <v>329</v>
      </c>
      <c r="R51" s="16">
        <f t="shared" si="2"/>
        <v>11170.841954966083</v>
      </c>
      <c r="S51" s="16">
        <f t="shared" si="6"/>
        <v>44739.88172195794</v>
      </c>
      <c r="T51" s="16">
        <f t="shared" si="3"/>
        <v>44279.43334880441</v>
      </c>
      <c r="U51" s="17">
        <f t="shared" si="7"/>
        <v>-7062.12981599024</v>
      </c>
      <c r="V51" s="17">
        <f t="shared" si="8"/>
        <v>-74427.43285349745</v>
      </c>
      <c r="W51" s="18">
        <f t="shared" si="0"/>
        <v>-0.029000393401022635</v>
      </c>
      <c r="X51" s="18">
        <f t="shared" si="1"/>
        <v>-0.4101782650678849</v>
      </c>
    </row>
    <row r="52" spans="14:24" ht="12.75">
      <c r="N52">
        <v>297</v>
      </c>
      <c r="O52">
        <v>594</v>
      </c>
      <c r="P52">
        <v>289</v>
      </c>
      <c r="R52" s="16">
        <f t="shared" si="2"/>
        <v>11413.664606160997</v>
      </c>
      <c r="S52" s="16">
        <f t="shared" si="6"/>
        <v>45712.4661072179</v>
      </c>
      <c r="T52" s="16">
        <f t="shared" si="3"/>
        <v>45242.007986821896</v>
      </c>
      <c r="U52" s="17">
        <f t="shared" si="7"/>
        <v>5824.481090423986</v>
      </c>
      <c r="V52" s="17">
        <f t="shared" si="8"/>
        <v>-38147.823295068076</v>
      </c>
      <c r="W52" s="18">
        <f t="shared" si="0"/>
        <v>0.04007874825522094</v>
      </c>
      <c r="X52" s="18">
        <f t="shared" si="1"/>
        <v>-0.2176556171448998</v>
      </c>
    </row>
    <row r="53" spans="14:24" ht="12.75">
      <c r="N53">
        <v>448</v>
      </c>
      <c r="O53">
        <v>896</v>
      </c>
      <c r="P53">
        <v>568</v>
      </c>
      <c r="R53" s="16">
        <f t="shared" si="2"/>
        <v>11656.487257355911</v>
      </c>
      <c r="S53" s="16">
        <f t="shared" si="6"/>
        <v>46685.05049247786</v>
      </c>
      <c r="T53" s="16">
        <f t="shared" si="3"/>
        <v>46204.582624839386</v>
      </c>
      <c r="U53" s="17">
        <f t="shared" si="7"/>
        <v>-25552.69782533065</v>
      </c>
      <c r="V53" s="17">
        <f t="shared" si="8"/>
        <v>6587.889721282216</v>
      </c>
      <c r="W53" s="18">
        <f t="shared" si="0"/>
        <v>-0.12811974883883273</v>
      </c>
      <c r="X53" s="18">
        <f t="shared" si="1"/>
        <v>0.019740485830232968</v>
      </c>
    </row>
    <row r="54" spans="18:24" ht="12.75">
      <c r="R54" s="16">
        <f t="shared" si="2"/>
        <v>11899.309908550826</v>
      </c>
      <c r="S54" s="16">
        <f t="shared" si="6"/>
        <v>47657.634877737815</v>
      </c>
      <c r="T54" s="16">
        <f t="shared" si="3"/>
        <v>47167.157262856876</v>
      </c>
      <c r="U54" s="17">
        <f t="shared" si="7"/>
        <v>-72934.14066543817</v>
      </c>
      <c r="V54" s="17">
        <f t="shared" si="8"/>
        <v>10721.968708272572</v>
      </c>
      <c r="W54" s="18">
        <f t="shared" si="0"/>
        <v>-0.3821096788211097</v>
      </c>
      <c r="X54" s="18">
        <f t="shared" si="1"/>
        <v>0.04167853430940221</v>
      </c>
    </row>
    <row r="55" spans="18:24" ht="12.75">
      <c r="R55" s="16">
        <f t="shared" si="2"/>
        <v>12142.13255974574</v>
      </c>
      <c r="S55" s="16">
        <f t="shared" si="6"/>
        <v>48630.21926299777</v>
      </c>
      <c r="T55" s="16">
        <f t="shared" si="3"/>
        <v>48129.731900874365</v>
      </c>
      <c r="U55" s="17">
        <f t="shared" si="7"/>
        <v>-80017.71838965744</v>
      </c>
      <c r="V55" s="17">
        <f t="shared" si="8"/>
        <v>-16330.83834622127</v>
      </c>
      <c r="W55" s="18">
        <f t="shared" si="0"/>
        <v>-0.4200814522065228</v>
      </c>
      <c r="X55" s="18">
        <f t="shared" si="1"/>
        <v>-0.10188083998575613</v>
      </c>
    </row>
    <row r="56" spans="18:24" ht="12.75">
      <c r="R56" s="16">
        <f t="shared" si="2"/>
        <v>12384.955210940654</v>
      </c>
      <c r="S56" s="16">
        <f t="shared" si="6"/>
        <v>49602.80364825773</v>
      </c>
      <c r="T56" s="16">
        <f t="shared" si="3"/>
        <v>49092.306538891855</v>
      </c>
      <c r="U56" s="17">
        <f t="shared" si="7"/>
        <v>-38697.969264149346</v>
      </c>
      <c r="V56" s="17">
        <f t="shared" si="8"/>
        <v>-18920.338722791203</v>
      </c>
      <c r="W56" s="18">
        <f t="shared" si="0"/>
        <v>-0.19858544959029614</v>
      </c>
      <c r="X56" s="18">
        <f t="shared" si="1"/>
        <v>-0.11562237346317411</v>
      </c>
    </row>
    <row r="57" spans="18:24" ht="12.75">
      <c r="R57" s="16">
        <f t="shared" si="2"/>
        <v>12627.777862135568</v>
      </c>
      <c r="S57" s="16">
        <f t="shared" si="6"/>
        <v>50575.38803351769</v>
      </c>
      <c r="T57" s="16">
        <f t="shared" si="3"/>
        <v>50054.881176909345</v>
      </c>
      <c r="U57" s="17">
        <f t="shared" si="7"/>
        <v>-1769.1879733312744</v>
      </c>
      <c r="V57" s="17">
        <f t="shared" si="8"/>
        <v>27286.83898988233</v>
      </c>
      <c r="W57" s="18">
        <f t="shared" si="0"/>
        <v>-0.0006273881180504677</v>
      </c>
      <c r="X57" s="18">
        <f t="shared" si="1"/>
        <v>0.12958225565403564</v>
      </c>
    </row>
    <row r="58" spans="18:24" ht="12.75">
      <c r="R58" s="16">
        <f t="shared" si="2"/>
        <v>12870.600513330482</v>
      </c>
      <c r="S58" s="16">
        <f t="shared" si="6"/>
        <v>51547.972418777645</v>
      </c>
      <c r="T58" s="16">
        <f t="shared" si="3"/>
        <v>51017.455814926834</v>
      </c>
      <c r="U58" s="17">
        <f t="shared" si="7"/>
        <v>-11844.879076931524</v>
      </c>
      <c r="V58" s="17">
        <f t="shared" si="8"/>
        <v>78141.27152979626</v>
      </c>
      <c r="W58" s="18">
        <f t="shared" si="0"/>
        <v>-0.054638492983777064</v>
      </c>
      <c r="X58" s="18">
        <f t="shared" si="1"/>
        <v>0.39944817015449224</v>
      </c>
    </row>
    <row r="59" spans="18:24" ht="12.75">
      <c r="R59" s="16">
        <f t="shared" si="2"/>
        <v>13113.423164525397</v>
      </c>
      <c r="S59" s="16">
        <f t="shared" si="6"/>
        <v>52520.5568040376</v>
      </c>
      <c r="T59" s="16">
        <f t="shared" si="3"/>
        <v>51980.030452944324</v>
      </c>
      <c r="U59" s="17">
        <f t="shared" si="7"/>
        <v>-42268.00778671223</v>
      </c>
      <c r="V59" s="17">
        <f t="shared" si="8"/>
        <v>77883.27082026092</v>
      </c>
      <c r="W59" s="18">
        <f t="shared" si="0"/>
        <v>-0.21772276960479406</v>
      </c>
      <c r="X59" s="18">
        <f t="shared" si="1"/>
        <v>0.39807905454464104</v>
      </c>
    </row>
    <row r="60" spans="18:24" ht="12.75">
      <c r="R60" s="16">
        <f t="shared" si="2"/>
        <v>13356.245815720311</v>
      </c>
      <c r="S60" s="16">
        <f t="shared" si="6"/>
        <v>53493.14118929756</v>
      </c>
      <c r="T60" s="16">
        <f t="shared" si="3"/>
        <v>52942.60509096181</v>
      </c>
      <c r="U60" s="17">
        <f t="shared" si="7"/>
        <v>-32801.614292237</v>
      </c>
      <c r="V60" s="17">
        <f t="shared" si="8"/>
        <v>34688.53822870934</v>
      </c>
      <c r="W60" s="18">
        <f t="shared" si="0"/>
        <v>-0.16697782650628645</v>
      </c>
      <c r="X60" s="18">
        <f t="shared" si="1"/>
        <v>0.16886037231329912</v>
      </c>
    </row>
    <row r="61" spans="18:24" ht="12.75">
      <c r="R61" s="16">
        <f t="shared" si="2"/>
        <v>13599.068466915225</v>
      </c>
      <c r="S61" s="16">
        <f t="shared" si="6"/>
        <v>54465.72557455752</v>
      </c>
      <c r="T61" s="16">
        <f t="shared" si="3"/>
        <v>53905.1797289793</v>
      </c>
      <c r="U61" s="17">
        <f t="shared" si="7"/>
        <v>26070.32563631097</v>
      </c>
      <c r="V61" s="17">
        <f t="shared" si="8"/>
        <v>10535.884623726379</v>
      </c>
      <c r="W61" s="18">
        <f t="shared" si="0"/>
        <v>0.1486073267536597</v>
      </c>
      <c r="X61" s="18">
        <f t="shared" si="1"/>
        <v>0.040691053982871685</v>
      </c>
    </row>
    <row r="62" spans="18:24" ht="12.75">
      <c r="R62" s="16">
        <f t="shared" si="2"/>
        <v>13841.89111811014</v>
      </c>
      <c r="S62" s="16">
        <f t="shared" si="6"/>
        <v>55438.309959817474</v>
      </c>
      <c r="T62" s="16">
        <f t="shared" si="3"/>
        <v>54867.75436699679</v>
      </c>
      <c r="U62" s="17">
        <f t="shared" si="7"/>
        <v>75950.19871258599</v>
      </c>
      <c r="V62" s="17">
        <f t="shared" si="8"/>
        <v>36397.6458784082</v>
      </c>
      <c r="W62" s="18">
        <f t="shared" si="0"/>
        <v>0.4159901819554411</v>
      </c>
      <c r="X62" s="18">
        <f t="shared" si="1"/>
        <v>0.17792998288271614</v>
      </c>
    </row>
    <row r="63" spans="18:24" ht="12.75">
      <c r="R63" s="16">
        <f t="shared" si="2"/>
        <v>14084.713769305054</v>
      </c>
      <c r="S63" s="16">
        <f t="shared" si="6"/>
        <v>56410.89434507743</v>
      </c>
      <c r="T63" s="16">
        <f t="shared" si="3"/>
        <v>55830.32900501428</v>
      </c>
      <c r="U63" s="17">
        <f t="shared" si="7"/>
        <v>67073.23078497784</v>
      </c>
      <c r="V63" s="17">
        <f t="shared" si="8"/>
        <v>68115.69059280222</v>
      </c>
      <c r="W63" s="18">
        <f t="shared" si="0"/>
        <v>0.3684048758262748</v>
      </c>
      <c r="X63" s="18">
        <f t="shared" si="1"/>
        <v>0.3462460708913309</v>
      </c>
    </row>
    <row r="64" spans="18:24" ht="12.75">
      <c r="R64" s="16">
        <f t="shared" si="2"/>
        <v>14327.536420499968</v>
      </c>
      <c r="S64" s="16">
        <f t="shared" si="6"/>
        <v>57383.47873033739</v>
      </c>
      <c r="T64" s="16">
        <f t="shared" si="3"/>
        <v>56792.90364303177</v>
      </c>
      <c r="U64" s="17">
        <f t="shared" si="7"/>
        <v>25722.838224412135</v>
      </c>
      <c r="V64" s="17">
        <f t="shared" si="8"/>
        <v>45863.58077935418</v>
      </c>
      <c r="W64" s="18">
        <f t="shared" si="0"/>
        <v>0.146744607973319</v>
      </c>
      <c r="X64" s="18">
        <f t="shared" si="1"/>
        <v>0.22816224487169046</v>
      </c>
    </row>
    <row r="65" spans="18:24" ht="12.75">
      <c r="R65" s="16">
        <f t="shared" si="2"/>
        <v>14570.359071694882</v>
      </c>
      <c r="S65" s="16">
        <f t="shared" si="6"/>
        <v>58356.063115597346</v>
      </c>
      <c r="T65" s="16">
        <f t="shared" si="3"/>
        <v>57755.47828104926</v>
      </c>
      <c r="U65" s="17">
        <f t="shared" si="7"/>
        <v>18630.72402192458</v>
      </c>
      <c r="V65" s="17">
        <f t="shared" si="8"/>
        <v>-21854.11041730398</v>
      </c>
      <c r="W65" s="18">
        <f t="shared" si="0"/>
        <v>0.10872707448885244</v>
      </c>
      <c r="X65" s="18">
        <f t="shared" si="1"/>
        <v>-0.13119082918537386</v>
      </c>
    </row>
    <row r="66" spans="18:24" ht="12.75">
      <c r="R66" s="16">
        <f t="shared" si="2"/>
        <v>14813.181722889796</v>
      </c>
      <c r="S66" s="16">
        <f t="shared" si="6"/>
        <v>59328.6475008573</v>
      </c>
      <c r="T66" s="16">
        <f t="shared" si="3"/>
        <v>58718.05291906675</v>
      </c>
      <c r="U66" s="17">
        <f t="shared" si="7"/>
        <v>60421.90432708166</v>
      </c>
      <c r="V66" s="17">
        <f t="shared" si="8"/>
        <v>-65721.5687364491</v>
      </c>
      <c r="W66" s="18">
        <f t="shared" si="0"/>
        <v>0.33275020091417407</v>
      </c>
      <c r="X66" s="18">
        <f t="shared" si="1"/>
        <v>-0.36397942134624894</v>
      </c>
    </row>
    <row r="67" spans="18:24" ht="12.75">
      <c r="R67" s="16">
        <f t="shared" si="2"/>
        <v>15056.00437408471</v>
      </c>
      <c r="S67" s="16">
        <f t="shared" si="6"/>
        <v>60301.23188611726</v>
      </c>
      <c r="T67" s="16">
        <f t="shared" si="3"/>
        <v>59680.62755708424</v>
      </c>
      <c r="U67" s="17">
        <f t="shared" si="7"/>
        <v>90926.17201934273</v>
      </c>
      <c r="V67" s="17">
        <f t="shared" si="8"/>
        <v>-47548.65453260382</v>
      </c>
      <c r="W67" s="18">
        <f t="shared" si="0"/>
        <v>0.4962694259716193</v>
      </c>
      <c r="X67" s="18">
        <f t="shared" si="1"/>
        <v>-0.26754239775130745</v>
      </c>
    </row>
    <row r="68" spans="18:24" ht="12.75">
      <c r="R68" s="16">
        <f t="shared" si="2"/>
        <v>15298.827025279625</v>
      </c>
      <c r="S68" s="16">
        <f t="shared" si="6"/>
        <v>61273.81627137722</v>
      </c>
      <c r="T68" s="16">
        <f t="shared" si="3"/>
        <v>60643.20219510173</v>
      </c>
      <c r="U68" s="17">
        <f t="shared" si="7"/>
        <v>56344.28975162307</v>
      </c>
      <c r="V68" s="17">
        <f t="shared" si="8"/>
        <v>-11972.741994304197</v>
      </c>
      <c r="W68" s="18">
        <f t="shared" si="0"/>
        <v>0.3108920011963985</v>
      </c>
      <c r="X68" s="18">
        <f t="shared" si="1"/>
        <v>-0.07875401310457676</v>
      </c>
    </row>
    <row r="69" spans="18:24" ht="12.75">
      <c r="R69" s="16">
        <f t="shared" si="2"/>
        <v>15541.649676474539</v>
      </c>
      <c r="S69" s="16">
        <f t="shared" si="6"/>
        <v>62246.400656637175</v>
      </c>
      <c r="T69" s="16">
        <f t="shared" si="3"/>
        <v>61605.77683311922</v>
      </c>
      <c r="U69" s="17">
        <f t="shared" si="7"/>
        <v>-14986.947483389991</v>
      </c>
      <c r="V69" s="17">
        <f t="shared" si="8"/>
        <v>-24999.640068731518</v>
      </c>
      <c r="W69" s="18">
        <f aca="true" t="shared" si="9" ref="W69:W132">(U69-$W$1)/$W$2</f>
        <v>-0.07148166378482267</v>
      </c>
      <c r="X69" s="18">
        <f aca="true" t="shared" si="10" ref="X69:X132">(V69-$X$1)/$X$2</f>
        <v>-0.1478830071052542</v>
      </c>
    </row>
    <row r="70" spans="18:24" ht="12.75">
      <c r="R70" s="16">
        <f aca="true" t="shared" si="11" ref="R70:R133">R69+a_inc</f>
        <v>15784.472327669453</v>
      </c>
      <c r="S70" s="16">
        <f t="shared" si="6"/>
        <v>63218.98504189713</v>
      </c>
      <c r="T70" s="16">
        <f aca="true" t="shared" si="12" ref="T70:T133">T69+t_inc</f>
        <v>62568.35147113671</v>
      </c>
      <c r="U70" s="17">
        <f t="shared" si="7"/>
        <v>-47683.135144058</v>
      </c>
      <c r="V70" s="17">
        <f t="shared" si="8"/>
        <v>-81231.39560633557</v>
      </c>
      <c r="W70" s="18">
        <f t="shared" si="9"/>
        <v>-0.24675075473768077</v>
      </c>
      <c r="X70" s="18">
        <f t="shared" si="10"/>
        <v>-0.44628441233598326</v>
      </c>
    </row>
    <row r="71" spans="18:24" ht="12.75">
      <c r="R71" s="16">
        <f t="shared" si="11"/>
        <v>16027.294978864367</v>
      </c>
      <c r="S71" s="16">
        <f aca="true" t="shared" si="13" ref="S71:S134">S70+b_inc</f>
        <v>64191.56942715709</v>
      </c>
      <c r="T71" s="16">
        <f t="shared" si="12"/>
        <v>63530.9261091542</v>
      </c>
      <c r="U71" s="17">
        <f t="shared" si="7"/>
        <v>-20275.493637616873</v>
      </c>
      <c r="V71" s="17">
        <f t="shared" si="8"/>
        <v>-107754.36110151061</v>
      </c>
      <c r="W71" s="18">
        <f t="shared" si="9"/>
        <v>-0.09983110582171859</v>
      </c>
      <c r="X71" s="18">
        <f t="shared" si="10"/>
        <v>-0.5870321108380101</v>
      </c>
    </row>
    <row r="72" spans="18:24" ht="12.75">
      <c r="R72" s="16">
        <f t="shared" si="11"/>
        <v>16270.117630059282</v>
      </c>
      <c r="S72" s="16">
        <f t="shared" si="13"/>
        <v>65164.15381241705</v>
      </c>
      <c r="T72" s="16">
        <f t="shared" si="12"/>
        <v>64493.50074717169</v>
      </c>
      <c r="U72" s="17">
        <f t="shared" si="7"/>
        <v>5766.837045113491</v>
      </c>
      <c r="V72" s="17">
        <f t="shared" si="8"/>
        <v>-62526.45244284875</v>
      </c>
      <c r="W72" s="18">
        <f t="shared" si="9"/>
        <v>0.03976974527526283</v>
      </c>
      <c r="X72" s="18">
        <f t="shared" si="10"/>
        <v>-0.3470241052126747</v>
      </c>
    </row>
    <row r="73" spans="14:24" ht="12.75">
      <c r="N73" s="2"/>
      <c r="O73" s="2"/>
      <c r="P73" s="2"/>
      <c r="R73" s="16">
        <f t="shared" si="11"/>
        <v>16512.940281254196</v>
      </c>
      <c r="S73" s="16">
        <f t="shared" si="13"/>
        <v>66136.738197677</v>
      </c>
      <c r="T73" s="16">
        <f t="shared" si="12"/>
        <v>65456.07538518918</v>
      </c>
      <c r="U73" s="17">
        <f t="shared" si="7"/>
        <v>-28759.745510081008</v>
      </c>
      <c r="V73" s="17">
        <f t="shared" si="8"/>
        <v>6186.632737697866</v>
      </c>
      <c r="W73" s="18">
        <f t="shared" si="9"/>
        <v>-0.14531124340028703</v>
      </c>
      <c r="X73" s="18">
        <f t="shared" si="10"/>
        <v>0.01761116145443356</v>
      </c>
    </row>
    <row r="74" spans="14:24" ht="12.75">
      <c r="N74" s="2"/>
      <c r="O74" s="2"/>
      <c r="P74" s="2"/>
      <c r="R74" s="16">
        <f t="shared" si="11"/>
        <v>16755.76293244911</v>
      </c>
      <c r="S74" s="16">
        <f t="shared" si="13"/>
        <v>67109.32258293695</v>
      </c>
      <c r="T74" s="16">
        <f t="shared" si="12"/>
        <v>66418.65002320666</v>
      </c>
      <c r="U74" s="17">
        <f t="shared" si="7"/>
        <v>-96266.56874238848</v>
      </c>
      <c r="V74" s="17">
        <f t="shared" si="8"/>
        <v>22963.516903937023</v>
      </c>
      <c r="W74" s="18">
        <f t="shared" si="9"/>
        <v>-0.507183999448693</v>
      </c>
      <c r="X74" s="18">
        <f t="shared" si="10"/>
        <v>0.10663996311173002</v>
      </c>
    </row>
    <row r="75" spans="14:24" ht="12.75">
      <c r="N75" s="2"/>
      <c r="O75" s="2"/>
      <c r="P75" s="2"/>
      <c r="R75" s="16">
        <f t="shared" si="11"/>
        <v>16998.585583644024</v>
      </c>
      <c r="S75" s="16">
        <f t="shared" si="13"/>
        <v>68081.9069681969</v>
      </c>
      <c r="T75" s="16">
        <f t="shared" si="12"/>
        <v>67381.22466122414</v>
      </c>
      <c r="U75" s="17">
        <f t="shared" si="7"/>
        <v>-115998.57435786504</v>
      </c>
      <c r="V75" s="17">
        <f t="shared" si="8"/>
        <v>-12791.760072023546</v>
      </c>
      <c r="W75" s="18">
        <f t="shared" si="9"/>
        <v>-0.6129581258634853</v>
      </c>
      <c r="X75" s="18">
        <f t="shared" si="10"/>
        <v>-0.08310024314780186</v>
      </c>
    </row>
    <row r="76" spans="14:24" ht="12.75">
      <c r="N76" s="2"/>
      <c r="O76" s="2"/>
      <c r="P76" s="2"/>
      <c r="R76" s="16">
        <f t="shared" si="11"/>
        <v>17241.40823483894</v>
      </c>
      <c r="S76" s="16">
        <f t="shared" si="13"/>
        <v>69054.49135345685</v>
      </c>
      <c r="T76" s="16">
        <f t="shared" si="12"/>
        <v>68343.79929924163</v>
      </c>
      <c r="U76" s="17">
        <f t="shared" si="7"/>
        <v>-62956.18871254262</v>
      </c>
      <c r="V76" s="17">
        <f t="shared" si="8"/>
        <v>-26094.988188594576</v>
      </c>
      <c r="W76" s="18">
        <f t="shared" si="9"/>
        <v>-0.32862250819115096</v>
      </c>
      <c r="X76" s="18">
        <f t="shared" si="10"/>
        <v>-0.1536956198373144</v>
      </c>
    </row>
    <row r="77" spans="14:24" ht="12.75">
      <c r="N77" s="2"/>
      <c r="O77" s="2"/>
      <c r="P77" s="2"/>
      <c r="R77" s="16">
        <f t="shared" si="11"/>
        <v>17484.230886033853</v>
      </c>
      <c r="S77" s="16">
        <f t="shared" si="13"/>
        <v>70027.0757387168</v>
      </c>
      <c r="T77" s="16">
        <f t="shared" si="12"/>
        <v>69306.37393725911</v>
      </c>
      <c r="U77" s="17">
        <f t="shared" si="7"/>
        <v>-3539.2242181028705</v>
      </c>
      <c r="V77" s="17">
        <f t="shared" si="8"/>
        <v>29325.529281202806</v>
      </c>
      <c r="W77" s="18">
        <f t="shared" si="9"/>
        <v>-0.010115731125939543</v>
      </c>
      <c r="X77" s="18">
        <f t="shared" si="10"/>
        <v>0.14040084102353298</v>
      </c>
    </row>
    <row r="78" spans="14:24" ht="12.75">
      <c r="N78" s="2"/>
      <c r="O78" s="2"/>
      <c r="P78" s="2"/>
      <c r="R78" s="16">
        <f t="shared" si="11"/>
        <v>17727.053537228767</v>
      </c>
      <c r="S78" s="16">
        <f t="shared" si="13"/>
        <v>70999.66012397675</v>
      </c>
      <c r="T78" s="16">
        <f t="shared" si="12"/>
        <v>70268.94857527659</v>
      </c>
      <c r="U78" s="17">
        <f t="shared" si="7"/>
        <v>-6475.586492763301</v>
      </c>
      <c r="V78" s="17">
        <f t="shared" si="8"/>
        <v>103393.97558354674</v>
      </c>
      <c r="W78" s="18">
        <f t="shared" si="9"/>
        <v>-0.0258562068024694</v>
      </c>
      <c r="X78" s="18">
        <f t="shared" si="10"/>
        <v>0.533455054760392</v>
      </c>
    </row>
    <row r="79" spans="14:24" ht="12.75">
      <c r="N79" s="2"/>
      <c r="O79" s="2"/>
      <c r="P79" s="2"/>
      <c r="R79" s="16">
        <f t="shared" si="11"/>
        <v>17969.87618842368</v>
      </c>
      <c r="S79" s="16">
        <f t="shared" si="13"/>
        <v>71972.2445092367</v>
      </c>
      <c r="T79" s="16">
        <f t="shared" si="12"/>
        <v>71231.52321329407</v>
      </c>
      <c r="U79" s="17">
        <f t="shared" si="7"/>
        <v>-48840.746636098585</v>
      </c>
      <c r="V79" s="17">
        <f t="shared" si="8"/>
        <v>113728.11301420853</v>
      </c>
      <c r="W79" s="18">
        <f t="shared" si="9"/>
        <v>-0.25295617281247995</v>
      </c>
      <c r="X79" s="18">
        <f t="shared" si="10"/>
        <v>0.5882945507297961</v>
      </c>
    </row>
    <row r="80" spans="14:24" ht="12.75">
      <c r="N80" s="2"/>
      <c r="O80" s="2"/>
      <c r="P80" s="2"/>
      <c r="R80" s="16">
        <f t="shared" si="11"/>
        <v>18212.698839618595</v>
      </c>
      <c r="S80" s="16">
        <f t="shared" si="13"/>
        <v>72944.82889449665</v>
      </c>
      <c r="T80" s="16">
        <f t="shared" si="12"/>
        <v>72194.09785131156</v>
      </c>
      <c r="U80" s="17">
        <f t="shared" si="7"/>
        <v>-47097.939584438485</v>
      </c>
      <c r="V80" s="17">
        <f t="shared" si="8"/>
        <v>56653.46457040729</v>
      </c>
      <c r="W80" s="18">
        <f t="shared" si="9"/>
        <v>-0.24361379287446197</v>
      </c>
      <c r="X80" s="18">
        <f t="shared" si="10"/>
        <v>0.2854202204540708</v>
      </c>
    </row>
    <row r="81" spans="14:24" ht="12.75">
      <c r="N81" s="2"/>
      <c r="O81" s="2"/>
      <c r="P81" s="2"/>
      <c r="R81" s="16">
        <f t="shared" si="11"/>
        <v>18455.52149081351</v>
      </c>
      <c r="S81" s="16">
        <f t="shared" si="13"/>
        <v>73917.4132797566</v>
      </c>
      <c r="T81" s="16">
        <f t="shared" si="12"/>
        <v>73156.67248932904</v>
      </c>
      <c r="U81" s="17">
        <f t="shared" si="7"/>
        <v>26500.38417868821</v>
      </c>
      <c r="V81" s="17">
        <f t="shared" si="8"/>
        <v>13014.039053128814</v>
      </c>
      <c r="W81" s="18">
        <f t="shared" si="9"/>
        <v>0.15091267105132666</v>
      </c>
      <c r="X81" s="18">
        <f t="shared" si="10"/>
        <v>0.053841715153638864</v>
      </c>
    </row>
    <row r="82" spans="14:24" ht="12.75">
      <c r="N82" s="2"/>
      <c r="O82" s="2"/>
      <c r="P82" s="2"/>
      <c r="R82" s="16">
        <f t="shared" si="11"/>
        <v>18698.344142008424</v>
      </c>
      <c r="S82" s="16">
        <f t="shared" si="13"/>
        <v>74889.99766501655</v>
      </c>
      <c r="T82" s="16">
        <f t="shared" si="12"/>
        <v>74119.24712734652</v>
      </c>
      <c r="U82" s="17">
        <f t="shared" si="7"/>
        <v>101172.62138228133</v>
      </c>
      <c r="V82" s="17">
        <f t="shared" si="8"/>
        <v>38004.955051846075</v>
      </c>
      <c r="W82" s="18">
        <f t="shared" si="9"/>
        <v>0.5511958866334875</v>
      </c>
      <c r="X82" s="18">
        <f t="shared" si="10"/>
        <v>0.18645938608929688</v>
      </c>
    </row>
    <row r="83" spans="14:24" ht="12.75">
      <c r="N83" s="2"/>
      <c r="O83" s="2"/>
      <c r="P83" s="2"/>
      <c r="R83" s="16">
        <f t="shared" si="11"/>
        <v>18941.166793203338</v>
      </c>
      <c r="S83" s="16">
        <f t="shared" si="13"/>
        <v>75862.5820502765</v>
      </c>
      <c r="T83" s="16">
        <f t="shared" si="12"/>
        <v>75081.821765364</v>
      </c>
      <c r="U83" s="17">
        <f t="shared" si="7"/>
        <v>99959.84193440372</v>
      </c>
      <c r="V83" s="17">
        <f t="shared" si="8"/>
        <v>84438.63836571391</v>
      </c>
      <c r="W83" s="18">
        <f t="shared" si="9"/>
        <v>0.544694738745487</v>
      </c>
      <c r="X83" s="18">
        <f t="shared" si="10"/>
        <v>0.4328659977703235</v>
      </c>
    </row>
    <row r="84" spans="14:24" ht="12.75">
      <c r="N84" s="2"/>
      <c r="O84" s="2"/>
      <c r="P84" s="2"/>
      <c r="R84" s="16">
        <f t="shared" si="11"/>
        <v>19183.989444398252</v>
      </c>
      <c r="S84" s="16">
        <f t="shared" si="13"/>
        <v>76835.16643553645</v>
      </c>
      <c r="T84" s="16">
        <f t="shared" si="12"/>
        <v>76044.39640338148</v>
      </c>
      <c r="U84" s="17">
        <f t="shared" si="7"/>
        <v>43288.052176264</v>
      </c>
      <c r="V84" s="17">
        <f t="shared" si="8"/>
        <v>66514.08014906991</v>
      </c>
      <c r="W84" s="18">
        <f t="shared" si="9"/>
        <v>0.2409035696750527</v>
      </c>
      <c r="X84" s="18">
        <f t="shared" si="10"/>
        <v>0.3377469087635839</v>
      </c>
    </row>
    <row r="85" spans="14:24" ht="12.75">
      <c r="N85" s="2"/>
      <c r="O85" s="2"/>
      <c r="P85" s="2"/>
      <c r="R85" s="16">
        <f t="shared" si="11"/>
        <v>19426.812095593166</v>
      </c>
      <c r="S85" s="16">
        <f t="shared" si="13"/>
        <v>77807.7508207964</v>
      </c>
      <c r="T85" s="16">
        <f t="shared" si="12"/>
        <v>77006.97104139897</v>
      </c>
      <c r="U85" s="17">
        <f t="shared" si="7"/>
        <v>21040.281030727747</v>
      </c>
      <c r="V85" s="17">
        <f t="shared" si="8"/>
        <v>-20520.372563279747</v>
      </c>
      <c r="W85" s="18">
        <f t="shared" si="9"/>
        <v>0.12164359157381069</v>
      </c>
      <c r="X85" s="18">
        <f t="shared" si="10"/>
        <v>-0.12411316913287739</v>
      </c>
    </row>
    <row r="86" spans="14:24" ht="12.75">
      <c r="N86" s="2"/>
      <c r="O86" s="2"/>
      <c r="P86" s="2"/>
      <c r="R86" s="16">
        <f t="shared" si="11"/>
        <v>19669.63474678808</v>
      </c>
      <c r="S86" s="16">
        <f t="shared" si="13"/>
        <v>78780.33520605635</v>
      </c>
      <c r="T86" s="16">
        <f t="shared" si="12"/>
        <v>77969.54567941645</v>
      </c>
      <c r="U86" s="17">
        <f t="shared" si="7"/>
        <v>68576.35352634497</v>
      </c>
      <c r="V86" s="17">
        <f t="shared" si="8"/>
        <v>-89056.08306643624</v>
      </c>
      <c r="W86" s="18">
        <f t="shared" si="9"/>
        <v>0.37646241939080793</v>
      </c>
      <c r="X86" s="18">
        <f t="shared" si="10"/>
        <v>-0.48780717311879185</v>
      </c>
    </row>
    <row r="87" spans="14:24" ht="12.75">
      <c r="N87" s="2"/>
      <c r="O87" s="2"/>
      <c r="P87" s="2"/>
      <c r="R87" s="16">
        <f t="shared" si="11"/>
        <v>19912.457397982995</v>
      </c>
      <c r="S87" s="16">
        <f t="shared" si="13"/>
        <v>79752.9195913163</v>
      </c>
      <c r="T87" s="16">
        <f t="shared" si="12"/>
        <v>78932.12031743393</v>
      </c>
      <c r="U87" s="17">
        <f t="shared" si="7"/>
        <v>115856.40055363695</v>
      </c>
      <c r="V87" s="17">
        <f t="shared" si="8"/>
        <v>-74849.68924383902</v>
      </c>
      <c r="W87" s="18">
        <f t="shared" si="9"/>
        <v>0.6299088134684392</v>
      </c>
      <c r="X87" s="18">
        <f t="shared" si="10"/>
        <v>-0.41241902563175026</v>
      </c>
    </row>
    <row r="88" spans="14:24" ht="12.75">
      <c r="N88" s="2"/>
      <c r="O88" s="2"/>
      <c r="P88" s="2"/>
      <c r="R88" s="16">
        <f t="shared" si="11"/>
        <v>20155.28004917791</v>
      </c>
      <c r="S88" s="16">
        <f t="shared" si="13"/>
        <v>80725.50397657625</v>
      </c>
      <c r="T88" s="16">
        <f t="shared" si="12"/>
        <v>79894.69495545141</v>
      </c>
      <c r="U88" s="17">
        <f t="shared" si="7"/>
        <v>81957.78478389612</v>
      </c>
      <c r="V88" s="17">
        <f t="shared" si="8"/>
        <v>-23296.883971567855</v>
      </c>
      <c r="W88" s="18">
        <f t="shared" si="9"/>
        <v>0.4481940633518713</v>
      </c>
      <c r="X88" s="18">
        <f t="shared" si="10"/>
        <v>-0.13884710190718436</v>
      </c>
    </row>
    <row r="89" spans="14:24" ht="12.75">
      <c r="N89" s="2"/>
      <c r="O89" s="2"/>
      <c r="P89" s="2"/>
      <c r="R89" s="16">
        <f t="shared" si="11"/>
        <v>20398.102700372823</v>
      </c>
      <c r="S89" s="16">
        <f t="shared" si="13"/>
        <v>81698.0883618362</v>
      </c>
      <c r="T89" s="16">
        <f t="shared" si="12"/>
        <v>80857.2695934689</v>
      </c>
      <c r="U89" s="17">
        <f t="shared" si="7"/>
        <v>-12042.873201176651</v>
      </c>
      <c r="V89" s="17">
        <f t="shared" si="8"/>
        <v>-26556.388099467433</v>
      </c>
      <c r="W89" s="18">
        <f t="shared" si="9"/>
        <v>-0.05569984761418848</v>
      </c>
      <c r="X89" s="18">
        <f t="shared" si="10"/>
        <v>-0.1561441007794703</v>
      </c>
    </row>
    <row r="90" spans="14:24" ht="12.75">
      <c r="N90" s="2"/>
      <c r="O90" s="2"/>
      <c r="P90" s="2"/>
      <c r="R90" s="16">
        <f t="shared" si="11"/>
        <v>20640.925351567737</v>
      </c>
      <c r="S90" s="16">
        <f t="shared" si="13"/>
        <v>82670.67274709615</v>
      </c>
      <c r="T90" s="16">
        <f t="shared" si="12"/>
        <v>81819.84423148638</v>
      </c>
      <c r="U90" s="17">
        <f t="shared" si="7"/>
        <v>-67505.43564913076</v>
      </c>
      <c r="V90" s="17">
        <f t="shared" si="8"/>
        <v>-95029.48568200166</v>
      </c>
      <c r="W90" s="18">
        <f t="shared" si="9"/>
        <v>-0.35300891015859026</v>
      </c>
      <c r="X90" s="18">
        <f t="shared" si="10"/>
        <v>-0.5195058408458136</v>
      </c>
    </row>
    <row r="91" spans="14:24" ht="12.75">
      <c r="N91" s="2"/>
      <c r="O91" s="2"/>
      <c r="P91" s="2"/>
      <c r="R91" s="16">
        <f t="shared" si="11"/>
        <v>20883.74800276265</v>
      </c>
      <c r="S91" s="16">
        <f t="shared" si="13"/>
        <v>83643.2571323561</v>
      </c>
      <c r="T91" s="16">
        <f t="shared" si="12"/>
        <v>82782.41886950386</v>
      </c>
      <c r="U91" s="17">
        <f t="shared" si="7"/>
        <v>-39772.60865427628</v>
      </c>
      <c r="V91" s="17">
        <f t="shared" si="8"/>
        <v>-139449.41089049395</v>
      </c>
      <c r="W91" s="18">
        <f t="shared" si="9"/>
        <v>-0.20434609272595622</v>
      </c>
      <c r="X91" s="18">
        <f t="shared" si="10"/>
        <v>-0.7552261731693164</v>
      </c>
    </row>
    <row r="92" spans="14:24" ht="12.75">
      <c r="N92" s="2"/>
      <c r="O92" s="2"/>
      <c r="P92" s="2"/>
      <c r="R92" s="16">
        <f t="shared" si="11"/>
        <v>21126.570653957566</v>
      </c>
      <c r="S92" s="16">
        <f t="shared" si="13"/>
        <v>84615.84151761605</v>
      </c>
      <c r="T92" s="16">
        <f t="shared" si="12"/>
        <v>83744.99350752134</v>
      </c>
      <c r="U92" s="17">
        <f t="shared" si="7"/>
        <v>2076.3262017029556</v>
      </c>
      <c r="V92" s="17">
        <f t="shared" si="8"/>
        <v>-91181.0166380158</v>
      </c>
      <c r="W92" s="18">
        <f t="shared" si="9"/>
        <v>0.019986629048096703</v>
      </c>
      <c r="X92" s="18">
        <f t="shared" si="10"/>
        <v>-0.49908342010270934</v>
      </c>
    </row>
    <row r="93" spans="14:24" ht="12.75">
      <c r="N93" s="2"/>
      <c r="O93" s="2"/>
      <c r="P93" s="2"/>
      <c r="R93" s="16">
        <f t="shared" si="11"/>
        <v>21369.39330515248</v>
      </c>
      <c r="S93" s="16">
        <f t="shared" si="13"/>
        <v>85588.425902876</v>
      </c>
      <c r="T93" s="16">
        <f t="shared" si="12"/>
        <v>84707.56814553883</v>
      </c>
      <c r="U93" s="17">
        <f t="shared" si="7"/>
        <v>-28782.5769196041</v>
      </c>
      <c r="V93" s="17">
        <f t="shared" si="8"/>
        <v>2079.5481914681513</v>
      </c>
      <c r="W93" s="18">
        <f t="shared" si="9"/>
        <v>-0.145433631992921</v>
      </c>
      <c r="X93" s="18">
        <f t="shared" si="10"/>
        <v>-0.0041836373790616055</v>
      </c>
    </row>
    <row r="94" spans="14:24" ht="12.75">
      <c r="N94" s="2"/>
      <c r="O94" s="2"/>
      <c r="P94" s="2"/>
      <c r="R94" s="16">
        <f t="shared" si="11"/>
        <v>21612.215956347394</v>
      </c>
      <c r="S94" s="16">
        <f t="shared" si="13"/>
        <v>86561.01028813595</v>
      </c>
      <c r="T94" s="16">
        <f t="shared" si="12"/>
        <v>85670.14278355631</v>
      </c>
      <c r="U94" s="17">
        <f t="shared" si="7"/>
        <v>-114425.71527500333</v>
      </c>
      <c r="V94" s="17">
        <f t="shared" si="8"/>
        <v>37997.149875550815</v>
      </c>
      <c r="W94" s="18">
        <f t="shared" si="9"/>
        <v>-0.6045267581300006</v>
      </c>
      <c r="X94" s="18">
        <f t="shared" si="10"/>
        <v>0.1864179668671454</v>
      </c>
    </row>
    <row r="95" spans="14:24" ht="12.75">
      <c r="N95" s="2"/>
      <c r="O95" s="2"/>
      <c r="P95" s="2"/>
      <c r="R95" s="16">
        <f t="shared" si="11"/>
        <v>21855.03860754231</v>
      </c>
      <c r="S95" s="16">
        <f t="shared" si="13"/>
        <v>87533.5946733959</v>
      </c>
      <c r="T95" s="16">
        <f t="shared" si="12"/>
        <v>86632.71742157379</v>
      </c>
      <c r="U95" s="17">
        <f t="shared" si="7"/>
        <v>-152056.1671683676</v>
      </c>
      <c r="V95" s="17">
        <f t="shared" si="8"/>
        <v>-2724.6005772429035</v>
      </c>
      <c r="W95" s="18">
        <f t="shared" si="9"/>
        <v>-0.8062461501259437</v>
      </c>
      <c r="X95" s="18">
        <f t="shared" si="10"/>
        <v>-0.02967750165228678</v>
      </c>
    </row>
    <row r="96" spans="14:24" ht="12.75">
      <c r="N96" s="2"/>
      <c r="O96" s="2"/>
      <c r="P96" s="2"/>
      <c r="R96" s="16">
        <f t="shared" si="11"/>
        <v>22097.861258737223</v>
      </c>
      <c r="S96" s="16">
        <f t="shared" si="13"/>
        <v>88506.17905865585</v>
      </c>
      <c r="T96" s="16">
        <f t="shared" si="12"/>
        <v>87595.29205959127</v>
      </c>
      <c r="U96" s="17">
        <f t="shared" si="7"/>
        <v>-92345.64004541466</v>
      </c>
      <c r="V96" s="17">
        <f t="shared" si="8"/>
        <v>-30830.7614762769</v>
      </c>
      <c r="W96" s="18">
        <f t="shared" si="9"/>
        <v>-0.48616572002291564</v>
      </c>
      <c r="X96" s="18">
        <f t="shared" si="10"/>
        <v>-0.17882664038589977</v>
      </c>
    </row>
    <row r="97" spans="14:24" ht="12.75">
      <c r="N97" s="2"/>
      <c r="O97" s="2"/>
      <c r="P97" s="2"/>
      <c r="R97" s="16">
        <f t="shared" si="11"/>
        <v>22340.683909932137</v>
      </c>
      <c r="S97" s="16">
        <f t="shared" si="13"/>
        <v>89478.7634439158</v>
      </c>
      <c r="T97" s="16">
        <f t="shared" si="12"/>
        <v>88557.86669760876</v>
      </c>
      <c r="U97" s="17">
        <f t="shared" si="7"/>
        <v>-8119.883005649062</v>
      </c>
      <c r="V97" s="17">
        <f t="shared" si="8"/>
        <v>27336.31297647448</v>
      </c>
      <c r="W97" s="18">
        <f t="shared" si="9"/>
        <v>-0.034670517451203725</v>
      </c>
      <c r="X97" s="18">
        <f t="shared" si="10"/>
        <v>0.12984479604567595</v>
      </c>
    </row>
    <row r="98" spans="14:24" ht="12.75">
      <c r="N98" s="2"/>
      <c r="O98" s="2"/>
      <c r="P98" s="2"/>
      <c r="R98" s="16">
        <f t="shared" si="11"/>
        <v>22583.50656112705</v>
      </c>
      <c r="S98" s="16">
        <f t="shared" si="13"/>
        <v>90451.34782917575</v>
      </c>
      <c r="T98" s="16">
        <f t="shared" si="12"/>
        <v>89520.44133562624</v>
      </c>
      <c r="U98" s="17">
        <f t="shared" si="7"/>
        <v>2921.1954438861576</v>
      </c>
      <c r="V98" s="17">
        <f t="shared" si="8"/>
        <v>124372.99608358782</v>
      </c>
      <c r="W98" s="18">
        <f t="shared" si="9"/>
        <v>0.02451558103443524</v>
      </c>
      <c r="X98" s="18">
        <f t="shared" si="10"/>
        <v>0.644783060399308</v>
      </c>
    </row>
    <row r="99" spans="14:24" ht="12.75">
      <c r="N99" s="2"/>
      <c r="O99" s="2"/>
      <c r="P99" s="2"/>
      <c r="R99" s="16">
        <f t="shared" si="11"/>
        <v>22826.329212321965</v>
      </c>
      <c r="S99" s="16">
        <f t="shared" si="13"/>
        <v>91423.9322144357</v>
      </c>
      <c r="T99" s="16">
        <f t="shared" si="12"/>
        <v>90483.01597364372</v>
      </c>
      <c r="U99" s="17">
        <f t="shared" si="7"/>
        <v>-49100.191225364426</v>
      </c>
      <c r="V99" s="17">
        <f t="shared" si="8"/>
        <v>151372.8590251684</v>
      </c>
      <c r="W99" s="18">
        <f t="shared" si="9"/>
        <v>-0.2543469348727297</v>
      </c>
      <c r="X99" s="18">
        <f t="shared" si="10"/>
        <v>0.7880614796088395</v>
      </c>
    </row>
    <row r="100" spans="14:24" ht="12.75">
      <c r="N100" s="2"/>
      <c r="O100" s="2"/>
      <c r="P100" s="2"/>
      <c r="R100" s="16">
        <f t="shared" si="11"/>
        <v>23069.15186351688</v>
      </c>
      <c r="S100" s="16">
        <f t="shared" si="13"/>
        <v>92396.51659969565</v>
      </c>
      <c r="T100" s="16">
        <f t="shared" si="12"/>
        <v>91445.5906116612</v>
      </c>
      <c r="U100" s="17">
        <f t="shared" si="7"/>
        <v>-60349.64263419587</v>
      </c>
      <c r="V100" s="17">
        <f t="shared" si="8"/>
        <v>84276.04591532044</v>
      </c>
      <c r="W100" s="18">
        <f t="shared" si="9"/>
        <v>-0.31465002410768894</v>
      </c>
      <c r="X100" s="18">
        <f t="shared" si="10"/>
        <v>0.43200317897312496</v>
      </c>
    </row>
    <row r="101" spans="14:24" ht="12.75">
      <c r="N101" s="2"/>
      <c r="O101" s="2"/>
      <c r="P101" s="2"/>
      <c r="R101" s="16">
        <f t="shared" si="11"/>
        <v>23311.974514711794</v>
      </c>
      <c r="S101" s="16">
        <f t="shared" si="13"/>
        <v>93369.1009849556</v>
      </c>
      <c r="T101" s="16">
        <f t="shared" si="12"/>
        <v>92408.16524967868</v>
      </c>
      <c r="U101" s="17">
        <f aca="true" t="shared" si="14" ref="U101:U164">(R101-S101)*COS(T101)+S101*COS((R101/S101-1)*T101)</f>
        <v>22301.375051404604</v>
      </c>
      <c r="V101" s="17">
        <f aca="true" t="shared" si="15" ref="V101:V164">(R101-S101)*SIN(T101)-S101*SIN((R101/S101-1)*T101)</f>
        <v>17220.129303327558</v>
      </c>
      <c r="W101" s="18">
        <f t="shared" si="9"/>
        <v>0.1284037314685302</v>
      </c>
      <c r="X101" s="18">
        <f t="shared" si="10"/>
        <v>0.0761619011266207</v>
      </c>
    </row>
    <row r="102" spans="14:24" ht="12.75">
      <c r="N102" s="2"/>
      <c r="O102" s="2"/>
      <c r="P102" s="2"/>
      <c r="R102" s="16">
        <f t="shared" si="11"/>
        <v>23554.797165906708</v>
      </c>
      <c r="S102" s="16">
        <f t="shared" si="13"/>
        <v>94341.68537021555</v>
      </c>
      <c r="T102" s="16">
        <f t="shared" si="12"/>
        <v>93370.73988769617</v>
      </c>
      <c r="U102" s="17">
        <f t="shared" si="14"/>
        <v>123306.37136533586</v>
      </c>
      <c r="V102" s="17">
        <f t="shared" si="15"/>
        <v>34623.56640942095</v>
      </c>
      <c r="W102" s="18">
        <f t="shared" si="9"/>
        <v>0.6698446501887106</v>
      </c>
      <c r="X102" s="18">
        <f t="shared" si="10"/>
        <v>0.16851559057937146</v>
      </c>
    </row>
    <row r="103" spans="14:24" ht="12.75">
      <c r="N103" s="2"/>
      <c r="O103" s="2"/>
      <c r="P103" s="2"/>
      <c r="R103" s="16">
        <f t="shared" si="11"/>
        <v>23797.619817101622</v>
      </c>
      <c r="S103" s="16">
        <f t="shared" si="13"/>
        <v>95314.2697554755</v>
      </c>
      <c r="T103" s="16">
        <f t="shared" si="12"/>
        <v>94333.31452571365</v>
      </c>
      <c r="U103" s="17">
        <f t="shared" si="14"/>
        <v>136262.01221377167</v>
      </c>
      <c r="V103" s="17">
        <f t="shared" si="15"/>
        <v>95112.77293881857</v>
      </c>
      <c r="W103" s="18">
        <f t="shared" si="9"/>
        <v>0.7392938293341019</v>
      </c>
      <c r="X103" s="18">
        <f t="shared" si="10"/>
        <v>0.4895097344949631</v>
      </c>
    </row>
    <row r="104" spans="14:24" ht="12.75">
      <c r="N104" s="2"/>
      <c r="O104" s="2"/>
      <c r="P104" s="2"/>
      <c r="R104" s="16">
        <f t="shared" si="11"/>
        <v>24040.442468296536</v>
      </c>
      <c r="S104" s="16">
        <f t="shared" si="13"/>
        <v>96286.85414073545</v>
      </c>
      <c r="T104" s="16">
        <f t="shared" si="12"/>
        <v>95295.88916373113</v>
      </c>
      <c r="U104" s="17">
        <f t="shared" si="14"/>
        <v>66661.60674764981</v>
      </c>
      <c r="V104" s="17">
        <f t="shared" si="15"/>
        <v>87624.70930946669</v>
      </c>
      <c r="W104" s="18">
        <f t="shared" si="9"/>
        <v>0.3661983503565297</v>
      </c>
      <c r="X104" s="18">
        <f t="shared" si="10"/>
        <v>0.44977331353329736</v>
      </c>
    </row>
    <row r="105" spans="14:24" ht="12.75">
      <c r="N105" s="2"/>
      <c r="O105" s="2"/>
      <c r="P105" s="2"/>
      <c r="R105" s="16">
        <f t="shared" si="11"/>
        <v>24283.26511949145</v>
      </c>
      <c r="S105" s="16">
        <f t="shared" si="13"/>
        <v>97259.4385259954</v>
      </c>
      <c r="T105" s="16">
        <f t="shared" si="12"/>
        <v>96258.46380174861</v>
      </c>
      <c r="U105" s="17">
        <f t="shared" si="14"/>
        <v>23971.096573749848</v>
      </c>
      <c r="V105" s="17">
        <f t="shared" si="15"/>
        <v>-14239.706164882935</v>
      </c>
      <c r="W105" s="18">
        <f t="shared" si="9"/>
        <v>0.13735433379572196</v>
      </c>
      <c r="X105" s="18">
        <f t="shared" si="10"/>
        <v>-0.09078396464425499</v>
      </c>
    </row>
    <row r="106" spans="14:24" ht="12.75">
      <c r="N106" s="2"/>
      <c r="O106" s="2"/>
      <c r="P106" s="2"/>
      <c r="R106" s="16">
        <f t="shared" si="11"/>
        <v>24526.087770686365</v>
      </c>
      <c r="S106" s="16">
        <f t="shared" si="13"/>
        <v>98232.02291125535</v>
      </c>
      <c r="T106" s="16">
        <f t="shared" si="12"/>
        <v>97221.0384397661</v>
      </c>
      <c r="U106" s="17">
        <f t="shared" si="14"/>
        <v>71118.26179999558</v>
      </c>
      <c r="V106" s="17">
        <f t="shared" si="15"/>
        <v>-110692.1940836179</v>
      </c>
      <c r="W106" s="18">
        <f t="shared" si="9"/>
        <v>0.3900884101953637</v>
      </c>
      <c r="X106" s="18">
        <f t="shared" si="10"/>
        <v>-0.6026221183313338</v>
      </c>
    </row>
    <row r="107" spans="14:24" ht="12.75">
      <c r="N107" s="2"/>
      <c r="O107" s="2"/>
      <c r="P107" s="2"/>
      <c r="R107" s="16">
        <f t="shared" si="11"/>
        <v>24768.91042188128</v>
      </c>
      <c r="S107" s="16">
        <f t="shared" si="13"/>
        <v>99204.6072965153</v>
      </c>
      <c r="T107" s="16">
        <f t="shared" si="12"/>
        <v>98183.61307778358</v>
      </c>
      <c r="U107" s="17">
        <f t="shared" si="14"/>
        <v>136210.42967920314</v>
      </c>
      <c r="V107" s="17">
        <f t="shared" si="15"/>
        <v>-106958.35443943026</v>
      </c>
      <c r="W107" s="18">
        <f t="shared" si="9"/>
        <v>0.7390173193006785</v>
      </c>
      <c r="X107" s="18">
        <f t="shared" si="10"/>
        <v>-0.5828079939797172</v>
      </c>
    </row>
    <row r="108" spans="14:24" ht="12.75">
      <c r="N108" s="2"/>
      <c r="O108" s="2"/>
      <c r="P108" s="2"/>
      <c r="R108" s="16">
        <f t="shared" si="11"/>
        <v>25011.733073076193</v>
      </c>
      <c r="S108" s="16">
        <f t="shared" si="13"/>
        <v>100177.19168177525</v>
      </c>
      <c r="T108" s="16">
        <f t="shared" si="12"/>
        <v>99146.18771580106</v>
      </c>
      <c r="U108" s="17">
        <f t="shared" si="14"/>
        <v>109545.86561434642</v>
      </c>
      <c r="V108" s="17">
        <f t="shared" si="15"/>
        <v>-40181.84218404891</v>
      </c>
      <c r="W108" s="18">
        <f t="shared" si="9"/>
        <v>0.5960809637596421</v>
      </c>
      <c r="X108" s="18">
        <f t="shared" si="10"/>
        <v>-0.22844941308697808</v>
      </c>
    </row>
    <row r="109" spans="14:24" ht="12.75">
      <c r="N109" s="2"/>
      <c r="O109" s="2"/>
      <c r="P109" s="2"/>
      <c r="R109" s="16">
        <f t="shared" si="11"/>
        <v>25254.555724271107</v>
      </c>
      <c r="S109" s="16">
        <f t="shared" si="13"/>
        <v>101149.7760670352</v>
      </c>
      <c r="T109" s="16">
        <f t="shared" si="12"/>
        <v>100108.76235381854</v>
      </c>
      <c r="U109" s="17">
        <f t="shared" si="14"/>
        <v>-4142.009029573539</v>
      </c>
      <c r="V109" s="17">
        <f t="shared" si="15"/>
        <v>-27375.97236709461</v>
      </c>
      <c r="W109" s="18">
        <f t="shared" si="9"/>
        <v>-0.013346980806884626</v>
      </c>
      <c r="X109" s="18">
        <f t="shared" si="10"/>
        <v>-0.160493335385909</v>
      </c>
    </row>
    <row r="110" spans="14:24" ht="12.75">
      <c r="N110" s="2"/>
      <c r="O110" s="2"/>
      <c r="P110" s="2"/>
      <c r="R110" s="16">
        <f t="shared" si="11"/>
        <v>25497.37837546602</v>
      </c>
      <c r="S110" s="16">
        <f t="shared" si="13"/>
        <v>102122.36045229515</v>
      </c>
      <c r="T110" s="16">
        <f t="shared" si="12"/>
        <v>101071.33699183603</v>
      </c>
      <c r="U110" s="17">
        <f t="shared" si="14"/>
        <v>-87131.54554945142</v>
      </c>
      <c r="V110" s="17">
        <f t="shared" si="15"/>
        <v>-102969.09188506957</v>
      </c>
      <c r="W110" s="18">
        <f t="shared" si="9"/>
        <v>-0.4582153787802538</v>
      </c>
      <c r="X110" s="18">
        <f t="shared" si="10"/>
        <v>-0.5616384334587141</v>
      </c>
    </row>
    <row r="111" spans="14:24" ht="12.75">
      <c r="N111" s="2"/>
      <c r="O111" s="2"/>
      <c r="P111" s="2"/>
      <c r="R111" s="16">
        <f t="shared" si="11"/>
        <v>25740.201026660936</v>
      </c>
      <c r="S111" s="16">
        <f t="shared" si="13"/>
        <v>103094.9448375551</v>
      </c>
      <c r="T111" s="16">
        <f t="shared" si="12"/>
        <v>102033.91162985351</v>
      </c>
      <c r="U111" s="17">
        <f t="shared" si="14"/>
        <v>-65144.14519623578</v>
      </c>
      <c r="V111" s="17">
        <f t="shared" si="15"/>
        <v>-167977.8130095622</v>
      </c>
      <c r="W111" s="18">
        <f t="shared" si="9"/>
        <v>-0.34035112768407805</v>
      </c>
      <c r="X111" s="18">
        <f t="shared" si="10"/>
        <v>-0.9066159919635101</v>
      </c>
    </row>
    <row r="112" spans="14:24" ht="12.75">
      <c r="N112" s="2"/>
      <c r="O112" s="2"/>
      <c r="P112" s="2"/>
      <c r="R112" s="16">
        <f t="shared" si="11"/>
        <v>25983.02367785585</v>
      </c>
      <c r="S112" s="16">
        <f t="shared" si="13"/>
        <v>104067.52922281505</v>
      </c>
      <c r="T112" s="16">
        <f t="shared" si="12"/>
        <v>102996.48626787099</v>
      </c>
      <c r="U112" s="17">
        <f t="shared" si="14"/>
        <v>-6533.8133203065445</v>
      </c>
      <c r="V112" s="17">
        <f t="shared" si="15"/>
        <v>-123229.13284863357</v>
      </c>
      <c r="W112" s="18">
        <f t="shared" si="9"/>
        <v>-0.026168333807565156</v>
      </c>
      <c r="X112" s="18">
        <f t="shared" si="10"/>
        <v>-0.6691510770843736</v>
      </c>
    </row>
    <row r="113" spans="14:24" ht="12.75">
      <c r="N113" s="2"/>
      <c r="O113" s="2"/>
      <c r="P113" s="2"/>
      <c r="R113" s="16">
        <f t="shared" si="11"/>
        <v>26225.846329050764</v>
      </c>
      <c r="S113" s="16">
        <f t="shared" si="13"/>
        <v>105040.113608075</v>
      </c>
      <c r="T113" s="16">
        <f t="shared" si="12"/>
        <v>103959.06090588847</v>
      </c>
      <c r="U113" s="17">
        <f t="shared" si="14"/>
        <v>-26835.146989317254</v>
      </c>
      <c r="V113" s="17">
        <f t="shared" si="15"/>
        <v>-6679.456613946939</v>
      </c>
      <c r="W113" s="18">
        <f t="shared" si="9"/>
        <v>-0.1349943637480069</v>
      </c>
      <c r="X113" s="18">
        <f t="shared" si="10"/>
        <v>-0.050664479340517064</v>
      </c>
    </row>
    <row r="114" spans="14:24" ht="12.75">
      <c r="N114" s="2"/>
      <c r="O114" s="2"/>
      <c r="P114" s="2"/>
      <c r="R114" s="16">
        <f t="shared" si="11"/>
        <v>26468.66898024568</v>
      </c>
      <c r="S114" s="16">
        <f t="shared" si="13"/>
        <v>106012.69799333495</v>
      </c>
      <c r="T114" s="16">
        <f t="shared" si="12"/>
        <v>104921.63554390596</v>
      </c>
      <c r="U114" s="17">
        <f t="shared" si="14"/>
        <v>-126873.74551347429</v>
      </c>
      <c r="V114" s="17">
        <f t="shared" si="15"/>
        <v>54348.46842913194</v>
      </c>
      <c r="W114" s="18">
        <f t="shared" si="9"/>
        <v>-0.6712548723277009</v>
      </c>
      <c r="X114" s="18">
        <f t="shared" si="10"/>
        <v>0.2731884471254219</v>
      </c>
    </row>
    <row r="115" spans="14:24" ht="12.75">
      <c r="N115" s="2"/>
      <c r="O115" s="2"/>
      <c r="P115" s="2"/>
      <c r="R115" s="16">
        <f t="shared" si="11"/>
        <v>26711.491631440593</v>
      </c>
      <c r="S115" s="16">
        <f t="shared" si="13"/>
        <v>106985.2823785949</v>
      </c>
      <c r="T115" s="16">
        <f t="shared" si="12"/>
        <v>105884.21018192344</v>
      </c>
      <c r="U115" s="17">
        <f t="shared" si="14"/>
        <v>-186597.44699773524</v>
      </c>
      <c r="V115" s="17">
        <f t="shared" si="15"/>
        <v>13878.650594917111</v>
      </c>
      <c r="W115" s="18">
        <f t="shared" si="9"/>
        <v>-0.9914059240687715</v>
      </c>
      <c r="X115" s="18">
        <f t="shared" si="10"/>
        <v>0.058429893071644666</v>
      </c>
    </row>
    <row r="116" spans="14:24" ht="12.75">
      <c r="N116" s="2"/>
      <c r="O116" s="2"/>
      <c r="P116" s="2"/>
      <c r="R116" s="16">
        <f t="shared" si="11"/>
        <v>26954.314282635507</v>
      </c>
      <c r="S116" s="16">
        <f t="shared" si="13"/>
        <v>107957.86676385485</v>
      </c>
      <c r="T116" s="16">
        <f t="shared" si="12"/>
        <v>106846.78481994092</v>
      </c>
      <c r="U116" s="17">
        <f t="shared" si="14"/>
        <v>-126349.7933219746</v>
      </c>
      <c r="V116" s="17">
        <f t="shared" si="15"/>
        <v>-31649.373434520727</v>
      </c>
      <c r="W116" s="18">
        <f t="shared" si="9"/>
        <v>-0.668446207743928</v>
      </c>
      <c r="X116" s="18">
        <f t="shared" si="10"/>
        <v>-0.18317071530127887</v>
      </c>
    </row>
    <row r="117" spans="14:24" ht="12.75">
      <c r="N117" s="2"/>
      <c r="O117" s="2"/>
      <c r="P117" s="2"/>
      <c r="R117" s="16">
        <f t="shared" si="11"/>
        <v>27197.13693383042</v>
      </c>
      <c r="S117" s="16">
        <f t="shared" si="13"/>
        <v>108930.4511491148</v>
      </c>
      <c r="T117" s="16">
        <f t="shared" si="12"/>
        <v>107809.3594579584</v>
      </c>
      <c r="U117" s="17">
        <f t="shared" si="14"/>
        <v>-16745.067621921182</v>
      </c>
      <c r="V117" s="17">
        <f t="shared" si="15"/>
        <v>22246.594658420807</v>
      </c>
      <c r="W117" s="18">
        <f t="shared" si="9"/>
        <v>-0.08090613007625388</v>
      </c>
      <c r="X117" s="18">
        <f t="shared" si="10"/>
        <v>0.10283551839080812</v>
      </c>
    </row>
    <row r="118" spans="14:24" ht="12.75">
      <c r="N118" s="2"/>
      <c r="O118" s="2"/>
      <c r="P118" s="2"/>
      <c r="R118" s="16">
        <f t="shared" si="11"/>
        <v>27439.959585025335</v>
      </c>
      <c r="S118" s="16">
        <f t="shared" si="13"/>
        <v>109903.03553437475</v>
      </c>
      <c r="T118" s="16">
        <f t="shared" si="12"/>
        <v>108771.93409597588</v>
      </c>
      <c r="U118" s="17">
        <f t="shared" si="14"/>
        <v>15060.543712727304</v>
      </c>
      <c r="V118" s="17">
        <f t="shared" si="15"/>
        <v>140171.020203631</v>
      </c>
      <c r="W118" s="18">
        <f t="shared" si="9"/>
        <v>0.08958899442199685</v>
      </c>
      <c r="X118" s="18">
        <f t="shared" si="10"/>
        <v>0.7286174090199432</v>
      </c>
    </row>
    <row r="119" spans="14:24" ht="12.75">
      <c r="N119" s="2"/>
      <c r="O119" s="2"/>
      <c r="P119" s="2"/>
      <c r="R119" s="16">
        <f t="shared" si="11"/>
        <v>27682.78223622025</v>
      </c>
      <c r="S119" s="16">
        <f t="shared" si="13"/>
        <v>110875.6199196347</v>
      </c>
      <c r="T119" s="16">
        <f t="shared" si="12"/>
        <v>109734.50873399337</v>
      </c>
      <c r="U119" s="17">
        <f t="shared" si="14"/>
        <v>-42618.960367482476</v>
      </c>
      <c r="V119" s="17">
        <f t="shared" si="15"/>
        <v>189277.83225603896</v>
      </c>
      <c r="W119" s="18">
        <f t="shared" si="9"/>
        <v>-0.21960406354760914</v>
      </c>
      <c r="X119" s="18">
        <f t="shared" si="10"/>
        <v>0.989209339375746</v>
      </c>
    </row>
    <row r="120" spans="14:24" ht="12.75">
      <c r="N120" s="2"/>
      <c r="O120" s="2"/>
      <c r="P120" s="2"/>
      <c r="R120" s="16">
        <f t="shared" si="11"/>
        <v>27925.604887415164</v>
      </c>
      <c r="S120" s="16">
        <f t="shared" si="13"/>
        <v>111848.20430489465</v>
      </c>
      <c r="T120" s="16">
        <f t="shared" si="12"/>
        <v>110697.08337201085</v>
      </c>
      <c r="U120" s="17">
        <f t="shared" si="14"/>
        <v>-70988.86299443885</v>
      </c>
      <c r="V120" s="17">
        <f t="shared" si="15"/>
        <v>117444.60879065945</v>
      </c>
      <c r="W120" s="18">
        <f t="shared" si="9"/>
        <v>-0.3716819478395834</v>
      </c>
      <c r="X120" s="18">
        <f t="shared" si="10"/>
        <v>0.6080166375048639</v>
      </c>
    </row>
    <row r="121" spans="14:24" ht="12.75">
      <c r="N121" s="2"/>
      <c r="O121" s="2"/>
      <c r="P121" s="2"/>
      <c r="R121" s="16">
        <f t="shared" si="11"/>
        <v>28168.427538610078</v>
      </c>
      <c r="S121" s="16">
        <f t="shared" si="13"/>
        <v>112820.7886901546</v>
      </c>
      <c r="T121" s="16">
        <f t="shared" si="12"/>
        <v>111659.65801002833</v>
      </c>
      <c r="U121" s="17">
        <f t="shared" si="14"/>
        <v>14047.89155077994</v>
      </c>
      <c r="V121" s="17">
        <f t="shared" si="15"/>
        <v>24591.904274783665</v>
      </c>
      <c r="W121" s="18">
        <f t="shared" si="9"/>
        <v>0.08416063605441047</v>
      </c>
      <c r="X121" s="18">
        <f t="shared" si="10"/>
        <v>0.11528122061961031</v>
      </c>
    </row>
    <row r="122" spans="14:24" ht="12.75">
      <c r="N122" s="2"/>
      <c r="O122" s="2"/>
      <c r="P122" s="2"/>
      <c r="R122" s="16">
        <f t="shared" si="11"/>
        <v>28411.250189804992</v>
      </c>
      <c r="S122" s="16">
        <f t="shared" si="13"/>
        <v>113793.37307541455</v>
      </c>
      <c r="T122" s="16">
        <f t="shared" si="12"/>
        <v>112622.23264804581</v>
      </c>
      <c r="U122" s="17">
        <f t="shared" si="14"/>
        <v>141136.3043027653</v>
      </c>
      <c r="V122" s="17">
        <f t="shared" si="15"/>
        <v>27258.212717556504</v>
      </c>
      <c r="W122" s="18">
        <f t="shared" si="9"/>
        <v>0.765422647541991</v>
      </c>
      <c r="X122" s="18">
        <f t="shared" si="10"/>
        <v>0.12943034647377127</v>
      </c>
    </row>
    <row r="123" spans="14:24" ht="12.75">
      <c r="N123" s="2"/>
      <c r="O123" s="2"/>
      <c r="P123" s="2"/>
      <c r="R123" s="16">
        <f t="shared" si="11"/>
        <v>28654.072840999906</v>
      </c>
      <c r="S123" s="16">
        <f t="shared" si="13"/>
        <v>114765.9574606745</v>
      </c>
      <c r="T123" s="16">
        <f t="shared" si="12"/>
        <v>113584.8072860633</v>
      </c>
      <c r="U123" s="17">
        <f t="shared" si="14"/>
        <v>174602.1134978616</v>
      </c>
      <c r="V123" s="17">
        <f t="shared" si="15"/>
        <v>99318.72431447665</v>
      </c>
      <c r="W123" s="18">
        <f t="shared" si="9"/>
        <v>0.9448173224349994</v>
      </c>
      <c r="X123" s="18">
        <f t="shared" si="10"/>
        <v>0.511829183511439</v>
      </c>
    </row>
    <row r="124" spans="14:24" ht="12.75">
      <c r="N124" s="2"/>
      <c r="O124" s="2"/>
      <c r="P124" s="2"/>
      <c r="R124" s="16">
        <f t="shared" si="11"/>
        <v>28896.89549219482</v>
      </c>
      <c r="S124" s="16">
        <f t="shared" si="13"/>
        <v>115738.54184593445</v>
      </c>
      <c r="T124" s="16">
        <f t="shared" si="12"/>
        <v>114547.38192408078</v>
      </c>
      <c r="U124" s="17">
        <f t="shared" si="14"/>
        <v>96147.7749072045</v>
      </c>
      <c r="V124" s="17">
        <f t="shared" si="15"/>
        <v>107647.13043914578</v>
      </c>
      <c r="W124" s="18">
        <f t="shared" si="9"/>
        <v>0.5242600162193404</v>
      </c>
      <c r="X124" s="18">
        <f t="shared" si="10"/>
        <v>0.5560249954183167</v>
      </c>
    </row>
    <row r="125" spans="14:24" ht="12.75">
      <c r="N125" s="2"/>
      <c r="O125" s="2"/>
      <c r="P125" s="2"/>
      <c r="R125" s="16">
        <f t="shared" si="11"/>
        <v>29139.718143389735</v>
      </c>
      <c r="S125" s="16">
        <f t="shared" si="13"/>
        <v>116711.1262311944</v>
      </c>
      <c r="T125" s="16">
        <f t="shared" si="12"/>
        <v>115509.95656209826</v>
      </c>
      <c r="U125" s="17">
        <f t="shared" si="14"/>
        <v>28966.09492326407</v>
      </c>
      <c r="V125" s="17">
        <f t="shared" si="15"/>
        <v>-3191.5886672699016</v>
      </c>
      <c r="W125" s="18">
        <f t="shared" si="9"/>
        <v>0.16413020225831745</v>
      </c>
      <c r="X125" s="18">
        <f t="shared" si="10"/>
        <v>-0.03215563702184469</v>
      </c>
    </row>
    <row r="126" spans="14:24" ht="12.75">
      <c r="N126" s="2"/>
      <c r="O126" s="2"/>
      <c r="P126" s="2"/>
      <c r="R126" s="16">
        <f t="shared" si="11"/>
        <v>29382.54079458465</v>
      </c>
      <c r="S126" s="16">
        <f t="shared" si="13"/>
        <v>117683.71061645435</v>
      </c>
      <c r="T126" s="16">
        <f t="shared" si="12"/>
        <v>116472.53120011574</v>
      </c>
      <c r="U126" s="17">
        <f t="shared" si="14"/>
        <v>68700.49949418918</v>
      </c>
      <c r="V126" s="17">
        <f t="shared" si="15"/>
        <v>-129190.33763130465</v>
      </c>
      <c r="W126" s="18">
        <f t="shared" si="9"/>
        <v>0.3771279083204452</v>
      </c>
      <c r="X126" s="18">
        <f t="shared" si="10"/>
        <v>-0.7007850153637437</v>
      </c>
    </row>
    <row r="127" spans="14:24" ht="12.75">
      <c r="N127" s="2"/>
      <c r="O127" s="2"/>
      <c r="P127" s="2"/>
      <c r="R127" s="16">
        <f t="shared" si="11"/>
        <v>29625.363445779563</v>
      </c>
      <c r="S127" s="16">
        <f t="shared" si="13"/>
        <v>118656.2950017143</v>
      </c>
      <c r="T127" s="16">
        <f t="shared" si="12"/>
        <v>117435.10583813323</v>
      </c>
      <c r="U127" s="17">
        <f t="shared" si="14"/>
        <v>150832.00087809737</v>
      </c>
      <c r="V127" s="17">
        <f t="shared" si="15"/>
        <v>-142757.13487596717</v>
      </c>
      <c r="W127" s="18">
        <f t="shared" si="9"/>
        <v>0.8173967780598874</v>
      </c>
      <c r="X127" s="18">
        <f t="shared" si="10"/>
        <v>-0.7727790572282275</v>
      </c>
    </row>
    <row r="128" spans="14:24" ht="12.75">
      <c r="N128" s="2"/>
      <c r="O128" s="2"/>
      <c r="P128" s="2"/>
      <c r="R128" s="16">
        <f t="shared" si="11"/>
        <v>29868.186096974478</v>
      </c>
      <c r="S128" s="16">
        <f t="shared" si="13"/>
        <v>119628.87938697425</v>
      </c>
      <c r="T128" s="16">
        <f t="shared" si="12"/>
        <v>118397.68047615071</v>
      </c>
      <c r="U128" s="17">
        <f t="shared" si="14"/>
        <v>137688.44112869978</v>
      </c>
      <c r="V128" s="17">
        <f t="shared" si="15"/>
        <v>-63329.962739337076</v>
      </c>
      <c r="W128" s="18">
        <f t="shared" si="9"/>
        <v>0.7469402528811833</v>
      </c>
      <c r="X128" s="18">
        <f t="shared" si="10"/>
        <v>-0.35128804112036893</v>
      </c>
    </row>
    <row r="129" spans="14:24" ht="12.75">
      <c r="N129" s="2"/>
      <c r="O129" s="2"/>
      <c r="P129" s="2"/>
      <c r="R129" s="16">
        <f t="shared" si="11"/>
        <v>30111.00874816939</v>
      </c>
      <c r="S129" s="16">
        <f t="shared" si="13"/>
        <v>120601.4637722342</v>
      </c>
      <c r="T129" s="16">
        <f t="shared" si="12"/>
        <v>119360.25511416819</v>
      </c>
      <c r="U129" s="17">
        <f t="shared" si="14"/>
        <v>8946.524115265824</v>
      </c>
      <c r="V129" s="17">
        <f t="shared" si="15"/>
        <v>-28999.80024740557</v>
      </c>
      <c r="W129" s="18">
        <f t="shared" si="9"/>
        <v>0.056814572277236616</v>
      </c>
      <c r="X129" s="18">
        <f t="shared" si="10"/>
        <v>-0.16911039734147232</v>
      </c>
    </row>
    <row r="130" spans="14:24" ht="12.75">
      <c r="N130" s="2"/>
      <c r="O130" s="2"/>
      <c r="P130" s="2"/>
      <c r="R130" s="16">
        <f t="shared" si="11"/>
        <v>30353.831399364306</v>
      </c>
      <c r="S130" s="16">
        <f t="shared" si="13"/>
        <v>121574.04815749415</v>
      </c>
      <c r="T130" s="16">
        <f t="shared" si="12"/>
        <v>120322.82975218567</v>
      </c>
      <c r="U130" s="17">
        <f t="shared" si="14"/>
        <v>-104996.99386841255</v>
      </c>
      <c r="V130" s="17">
        <f t="shared" si="15"/>
        <v>-105303.67532040965</v>
      </c>
      <c r="W130" s="18">
        <f t="shared" si="9"/>
        <v>-0.553983757614718</v>
      </c>
      <c r="X130" s="18">
        <f t="shared" si="10"/>
        <v>-0.5740272157592772</v>
      </c>
    </row>
    <row r="131" spans="14:24" ht="12.75">
      <c r="N131" s="2"/>
      <c r="O131" s="2"/>
      <c r="P131" s="2"/>
      <c r="R131" s="16">
        <f t="shared" si="11"/>
        <v>30596.65405055922</v>
      </c>
      <c r="S131" s="16">
        <f t="shared" si="13"/>
        <v>122546.6325427541</v>
      </c>
      <c r="T131" s="16">
        <f t="shared" si="12"/>
        <v>121285.40439020316</v>
      </c>
      <c r="U131" s="17">
        <f t="shared" si="14"/>
        <v>-95613.19965825319</v>
      </c>
      <c r="V131" s="17">
        <f t="shared" si="15"/>
        <v>-191925.5937859133</v>
      </c>
      <c r="W131" s="18">
        <f t="shared" si="9"/>
        <v>-0.5036815909531959</v>
      </c>
      <c r="X131" s="18">
        <f t="shared" si="10"/>
        <v>-1.0336981249593724</v>
      </c>
    </row>
    <row r="132" spans="14:24" ht="12.75">
      <c r="N132" s="2"/>
      <c r="O132" s="2"/>
      <c r="P132" s="2"/>
      <c r="R132" s="16">
        <f t="shared" si="11"/>
        <v>30839.476701754134</v>
      </c>
      <c r="S132" s="16">
        <f t="shared" si="13"/>
        <v>123519.21692801405</v>
      </c>
      <c r="T132" s="16">
        <f t="shared" si="12"/>
        <v>122247.97902822064</v>
      </c>
      <c r="U132" s="17">
        <f t="shared" si="14"/>
        <v>-21118.113767431365</v>
      </c>
      <c r="V132" s="17">
        <f t="shared" si="15"/>
        <v>-157479.72428750742</v>
      </c>
      <c r="W132" s="18">
        <f t="shared" si="9"/>
        <v>-0.10434800136024107</v>
      </c>
      <c r="X132" s="18">
        <f t="shared" si="10"/>
        <v>-0.850906466323623</v>
      </c>
    </row>
    <row r="133" spans="14:24" ht="12.75">
      <c r="N133" s="2"/>
      <c r="O133" s="2"/>
      <c r="P133" s="2"/>
      <c r="R133" s="16">
        <f t="shared" si="11"/>
        <v>31082.29935294905</v>
      </c>
      <c r="S133" s="16">
        <f t="shared" si="13"/>
        <v>124491.801313274</v>
      </c>
      <c r="T133" s="16">
        <f t="shared" si="12"/>
        <v>123210.55366623812</v>
      </c>
      <c r="U133" s="17">
        <f t="shared" si="14"/>
        <v>-24349.926278867453</v>
      </c>
      <c r="V133" s="17">
        <f t="shared" si="15"/>
        <v>-20718.514910241996</v>
      </c>
      <c r="W133" s="18">
        <f aca="true" t="shared" si="16" ref="W133:W196">(U133-$W$1)/$W$2</f>
        <v>-0.12167224866662883</v>
      </c>
      <c r="X133" s="18">
        <f aca="true" t="shared" si="17" ref="X133:X196">(V133-$X$1)/$X$2</f>
        <v>-0.1251646382574668</v>
      </c>
    </row>
    <row r="134" spans="14:24" ht="12.75">
      <c r="N134" s="2"/>
      <c r="O134" s="2"/>
      <c r="P134" s="2"/>
      <c r="R134" s="16">
        <f aca="true" t="shared" si="18" ref="R134:R197">R133+a_inc</f>
        <v>31325.122004143963</v>
      </c>
      <c r="S134" s="16">
        <f t="shared" si="13"/>
        <v>125464.38569853395</v>
      </c>
      <c r="T134" s="16">
        <f aca="true" t="shared" si="19" ref="T134:T197">T133+t_inc</f>
        <v>124173.1283042556</v>
      </c>
      <c r="U134" s="17">
        <f t="shared" si="14"/>
        <v>-133444.7376196477</v>
      </c>
      <c r="V134" s="17">
        <f t="shared" si="15"/>
        <v>70436.89634960087</v>
      </c>
      <c r="W134" s="18">
        <f t="shared" si="16"/>
        <v>-0.7064789120555144</v>
      </c>
      <c r="X134" s="18">
        <f t="shared" si="17"/>
        <v>0.35856386273397</v>
      </c>
    </row>
    <row r="135" spans="14:24" ht="12.75">
      <c r="N135" s="2"/>
      <c r="O135" s="2"/>
      <c r="P135" s="2"/>
      <c r="R135" s="16">
        <f t="shared" si="18"/>
        <v>31567.944655338877</v>
      </c>
      <c r="S135" s="16">
        <f aca="true" t="shared" si="20" ref="S135:S198">S134+b_inc</f>
        <v>126436.9700837939</v>
      </c>
      <c r="T135" s="16">
        <f t="shared" si="19"/>
        <v>125135.70294227308</v>
      </c>
      <c r="U135" s="17">
        <f t="shared" si="14"/>
        <v>-218048.6111390715</v>
      </c>
      <c r="V135" s="17">
        <f t="shared" si="15"/>
        <v>36638.84850803092</v>
      </c>
      <c r="W135" s="18">
        <f t="shared" si="16"/>
        <v>-1.1600010216278767</v>
      </c>
      <c r="X135" s="18">
        <f t="shared" si="17"/>
        <v>0.17920995721281924</v>
      </c>
    </row>
    <row r="136" spans="14:24" ht="12.75">
      <c r="N136" s="2"/>
      <c r="O136" s="2"/>
      <c r="P136" s="2"/>
      <c r="R136" s="16">
        <f t="shared" si="18"/>
        <v>31810.76730653379</v>
      </c>
      <c r="S136" s="16">
        <f t="shared" si="20"/>
        <v>127409.55446905385</v>
      </c>
      <c r="T136" s="16">
        <f t="shared" si="19"/>
        <v>126098.27758029057</v>
      </c>
      <c r="U136" s="17">
        <f t="shared" si="14"/>
        <v>-164092.28034261055</v>
      </c>
      <c r="V136" s="17">
        <f t="shared" si="15"/>
        <v>-27215.097566482043</v>
      </c>
      <c r="W136" s="18">
        <f t="shared" si="16"/>
        <v>-0.8707661680726533</v>
      </c>
      <c r="X136" s="18">
        <f t="shared" si="17"/>
        <v>-0.15963963152925276</v>
      </c>
    </row>
    <row r="137" spans="14:24" ht="12.75">
      <c r="N137" s="2"/>
      <c r="O137" s="2"/>
      <c r="P137" s="2"/>
      <c r="R137" s="16">
        <f t="shared" si="18"/>
        <v>32053.589957728705</v>
      </c>
      <c r="S137" s="16">
        <f t="shared" si="20"/>
        <v>128382.1388543138</v>
      </c>
      <c r="T137" s="16">
        <f t="shared" si="19"/>
        <v>127060.85221830805</v>
      </c>
      <c r="U137" s="17">
        <f t="shared" si="14"/>
        <v>-30399.375435542985</v>
      </c>
      <c r="V137" s="17">
        <f t="shared" si="15"/>
        <v>15279.17450006849</v>
      </c>
      <c r="W137" s="18">
        <f t="shared" si="16"/>
        <v>-0.1541005386391483</v>
      </c>
      <c r="X137" s="18">
        <f t="shared" si="17"/>
        <v>0.06586196232434519</v>
      </c>
    </row>
    <row r="138" spans="14:24" ht="12.75">
      <c r="N138" s="2"/>
      <c r="O138" s="2"/>
      <c r="P138" s="2"/>
      <c r="R138" s="16">
        <f t="shared" si="18"/>
        <v>32296.41260892362</v>
      </c>
      <c r="S138" s="16">
        <f t="shared" si="20"/>
        <v>129354.72323957375</v>
      </c>
      <c r="T138" s="16">
        <f t="shared" si="19"/>
        <v>128023.42685632553</v>
      </c>
      <c r="U138" s="17">
        <f t="shared" si="14"/>
        <v>28456.36662015036</v>
      </c>
      <c r="V138" s="17">
        <f t="shared" si="15"/>
        <v>150211.90607865425</v>
      </c>
      <c r="W138" s="18">
        <f t="shared" si="16"/>
        <v>0.16139778534026938</v>
      </c>
      <c r="X138" s="18">
        <f t="shared" si="17"/>
        <v>0.7819007260037897</v>
      </c>
    </row>
    <row r="139" spans="14:24" ht="12.75">
      <c r="N139" s="2"/>
      <c r="O139" s="2"/>
      <c r="P139" s="2"/>
      <c r="R139" s="16">
        <f t="shared" si="18"/>
        <v>32539.235260118534</v>
      </c>
      <c r="S139" s="16">
        <f t="shared" si="20"/>
        <v>130327.3076248337</v>
      </c>
      <c r="T139" s="16">
        <f t="shared" si="19"/>
        <v>128986.00149434301</v>
      </c>
      <c r="U139" s="17">
        <f t="shared" si="14"/>
        <v>-29348.847313016046</v>
      </c>
      <c r="V139" s="17">
        <f t="shared" si="15"/>
        <v>225819.28241869356</v>
      </c>
      <c r="W139" s="18">
        <f t="shared" si="16"/>
        <v>-0.14846914482141574</v>
      </c>
      <c r="X139" s="18">
        <f t="shared" si="17"/>
        <v>1.1831214798283574</v>
      </c>
    </row>
    <row r="140" spans="14:24" ht="12.75">
      <c r="N140" s="2"/>
      <c r="O140" s="2"/>
      <c r="P140" s="2"/>
      <c r="R140" s="16">
        <f t="shared" si="18"/>
        <v>32782.05791131345</v>
      </c>
      <c r="S140" s="16">
        <f t="shared" si="20"/>
        <v>131299.89201009367</v>
      </c>
      <c r="T140" s="16">
        <f t="shared" si="19"/>
        <v>129948.5761323605</v>
      </c>
      <c r="U140" s="17">
        <f t="shared" si="14"/>
        <v>-77490.08484376625</v>
      </c>
      <c r="V140" s="17">
        <f t="shared" si="15"/>
        <v>155661.96330432562</v>
      </c>
      <c r="W140" s="18">
        <f t="shared" si="16"/>
        <v>-0.4065319815939833</v>
      </c>
      <c r="X140" s="18">
        <f t="shared" si="17"/>
        <v>0.810822190738083</v>
      </c>
    </row>
    <row r="141" spans="14:24" ht="12.75">
      <c r="N141" s="2"/>
      <c r="O141" s="2"/>
      <c r="P141" s="2"/>
      <c r="R141" s="16">
        <f t="shared" si="18"/>
        <v>33024.88056250837</v>
      </c>
      <c r="S141" s="16">
        <f t="shared" si="20"/>
        <v>132272.47639535362</v>
      </c>
      <c r="T141" s="16">
        <f t="shared" si="19"/>
        <v>130911.15077037798</v>
      </c>
      <c r="U141" s="17">
        <f t="shared" si="14"/>
        <v>2666.044369094059</v>
      </c>
      <c r="V141" s="17">
        <f t="shared" si="15"/>
        <v>36404.51419708229</v>
      </c>
      <c r="W141" s="18">
        <f t="shared" si="16"/>
        <v>0.02314783451308003</v>
      </c>
      <c r="X141" s="18">
        <f t="shared" si="17"/>
        <v>0.17796643054337205</v>
      </c>
    </row>
    <row r="142" spans="14:24" ht="12.75">
      <c r="N142" s="2"/>
      <c r="O142" s="2"/>
      <c r="P142" s="2"/>
      <c r="R142" s="16">
        <f t="shared" si="18"/>
        <v>33267.70321370329</v>
      </c>
      <c r="S142" s="16">
        <f t="shared" si="20"/>
        <v>133245.06078061357</v>
      </c>
      <c r="T142" s="16">
        <f t="shared" si="19"/>
        <v>131873.72540839546</v>
      </c>
      <c r="U142" s="17">
        <f t="shared" si="14"/>
        <v>153713.91557733135</v>
      </c>
      <c r="V142" s="17">
        <f t="shared" si="15"/>
        <v>17195.799855085992</v>
      </c>
      <c r="W142" s="18">
        <f t="shared" si="16"/>
        <v>0.8328453855483392</v>
      </c>
      <c r="X142" s="18">
        <f t="shared" si="17"/>
        <v>0.07603279362367397</v>
      </c>
    </row>
    <row r="143" spans="14:24" ht="12.75">
      <c r="N143" s="2"/>
      <c r="O143" s="2"/>
      <c r="P143" s="2"/>
      <c r="R143" s="16">
        <f t="shared" si="18"/>
        <v>33510.525864898205</v>
      </c>
      <c r="S143" s="16">
        <f t="shared" si="20"/>
        <v>134217.64516587352</v>
      </c>
      <c r="T143" s="16">
        <f t="shared" si="19"/>
        <v>132836.30004641294</v>
      </c>
      <c r="U143" s="17">
        <f t="shared" si="14"/>
        <v>213420.70643242635</v>
      </c>
      <c r="V143" s="17">
        <f t="shared" si="15"/>
        <v>96581.20461538035</v>
      </c>
      <c r="W143" s="18">
        <f t="shared" si="16"/>
        <v>1.1529057872530166</v>
      </c>
      <c r="X143" s="18">
        <f t="shared" si="17"/>
        <v>0.4973021655080465</v>
      </c>
    </row>
    <row r="144" spans="14:24" ht="12.75">
      <c r="N144" s="2"/>
      <c r="O144" s="2"/>
      <c r="P144" s="2"/>
      <c r="R144" s="16">
        <f t="shared" si="18"/>
        <v>33753.34851609312</v>
      </c>
      <c r="S144" s="16">
        <f t="shared" si="20"/>
        <v>135190.22955113347</v>
      </c>
      <c r="T144" s="16">
        <f t="shared" si="19"/>
        <v>133798.87468443043</v>
      </c>
      <c r="U144" s="17">
        <f t="shared" si="14"/>
        <v>131667.04537908573</v>
      </c>
      <c r="V144" s="17">
        <f t="shared" si="15"/>
        <v>124971.6839607777</v>
      </c>
      <c r="W144" s="18">
        <f t="shared" si="16"/>
        <v>0.7146623442070839</v>
      </c>
      <c r="X144" s="18">
        <f t="shared" si="17"/>
        <v>0.6479600784763729</v>
      </c>
    </row>
    <row r="145" spans="14:24" ht="12.75">
      <c r="N145" s="2"/>
      <c r="O145" s="2"/>
      <c r="P145" s="2"/>
      <c r="R145" s="16">
        <f t="shared" si="18"/>
        <v>33996.17116728804</v>
      </c>
      <c r="S145" s="16">
        <f t="shared" si="20"/>
        <v>136162.81393639342</v>
      </c>
      <c r="T145" s="16">
        <f t="shared" si="19"/>
        <v>134761.4493224479</v>
      </c>
      <c r="U145" s="17">
        <f t="shared" si="14"/>
        <v>37504.26992521831</v>
      </c>
      <c r="V145" s="17">
        <f t="shared" si="15"/>
        <v>12061.706650660071</v>
      </c>
      <c r="W145" s="18">
        <f t="shared" si="16"/>
        <v>0.20989939671364322</v>
      </c>
      <c r="X145" s="18">
        <f t="shared" si="17"/>
        <v>0.048788034641149974</v>
      </c>
    </row>
    <row r="146" spans="14:24" ht="12.75">
      <c r="N146" s="2"/>
      <c r="O146" s="2"/>
      <c r="P146" s="2"/>
      <c r="R146" s="16">
        <f t="shared" si="18"/>
        <v>34238.99381848296</v>
      </c>
      <c r="S146" s="16">
        <f t="shared" si="20"/>
        <v>137135.39832165337</v>
      </c>
      <c r="T146" s="16">
        <f t="shared" si="19"/>
        <v>135724.0239604654</v>
      </c>
      <c r="U146" s="17">
        <f t="shared" si="14"/>
        <v>62319.29893970672</v>
      </c>
      <c r="V146" s="17">
        <f t="shared" si="15"/>
        <v>-143293.7649918286</v>
      </c>
      <c r="W146" s="18">
        <f t="shared" si="16"/>
        <v>0.34292125303759</v>
      </c>
      <c r="X146" s="18">
        <f t="shared" si="17"/>
        <v>-0.7756267574134919</v>
      </c>
    </row>
    <row r="147" spans="14:24" ht="12.75">
      <c r="N147" s="2"/>
      <c r="O147" s="2"/>
      <c r="P147" s="2"/>
      <c r="R147" s="16">
        <f t="shared" si="18"/>
        <v>34481.81646967788</v>
      </c>
      <c r="S147" s="16">
        <f t="shared" si="20"/>
        <v>138107.98270691332</v>
      </c>
      <c r="T147" s="16">
        <f t="shared" si="19"/>
        <v>136686.59859848287</v>
      </c>
      <c r="U147" s="17">
        <f t="shared" si="14"/>
        <v>158849.11582068115</v>
      </c>
      <c r="V147" s="17">
        <f t="shared" si="15"/>
        <v>-180861.54253713353</v>
      </c>
      <c r="W147" s="18">
        <f t="shared" si="16"/>
        <v>0.8603728113098301</v>
      </c>
      <c r="X147" s="18">
        <f t="shared" si="17"/>
        <v>-0.9749852427344372</v>
      </c>
    </row>
    <row r="148" spans="14:24" ht="12.75">
      <c r="N148" s="2"/>
      <c r="O148" s="2"/>
      <c r="P148" s="2"/>
      <c r="R148" s="16">
        <f t="shared" si="18"/>
        <v>34724.639120872795</v>
      </c>
      <c r="S148" s="16">
        <f t="shared" si="20"/>
        <v>139080.56709217327</v>
      </c>
      <c r="T148" s="16">
        <f t="shared" si="19"/>
        <v>137649.17323650036</v>
      </c>
      <c r="U148" s="17">
        <f t="shared" si="14"/>
        <v>164804.35089243908</v>
      </c>
      <c r="V148" s="17">
        <f t="shared" si="15"/>
        <v>-93088.95479822892</v>
      </c>
      <c r="W148" s="18">
        <f t="shared" si="16"/>
        <v>0.8922960632886288</v>
      </c>
      <c r="X148" s="18">
        <f t="shared" si="17"/>
        <v>-0.5092081516295456</v>
      </c>
    </row>
    <row r="149" spans="14:24" ht="12.75">
      <c r="N149" s="2"/>
      <c r="O149" s="2"/>
      <c r="P149" s="2"/>
      <c r="R149" s="16">
        <f t="shared" si="18"/>
        <v>34967.46177206771</v>
      </c>
      <c r="S149" s="16">
        <f t="shared" si="20"/>
        <v>140053.15147743322</v>
      </c>
      <c r="T149" s="16">
        <f t="shared" si="19"/>
        <v>138611.74787451784</v>
      </c>
      <c r="U149" s="17">
        <f t="shared" si="14"/>
        <v>27066.71445232236</v>
      </c>
      <c r="V149" s="17">
        <f t="shared" si="15"/>
        <v>-33009.00652914475</v>
      </c>
      <c r="W149" s="18">
        <f t="shared" si="16"/>
        <v>0.1539485048699081</v>
      </c>
      <c r="X149" s="18">
        <f t="shared" si="17"/>
        <v>-0.19038579194534164</v>
      </c>
    </row>
    <row r="150" spans="14:24" ht="12.75">
      <c r="N150" s="2"/>
      <c r="O150" s="2"/>
      <c r="P150" s="2"/>
      <c r="R150" s="16">
        <f t="shared" si="18"/>
        <v>35210.28442326263</v>
      </c>
      <c r="S150" s="16">
        <f t="shared" si="20"/>
        <v>141025.73586269317</v>
      </c>
      <c r="T150" s="16">
        <f t="shared" si="19"/>
        <v>139574.32251253532</v>
      </c>
      <c r="U150" s="17">
        <f t="shared" si="14"/>
        <v>-119622.8959462114</v>
      </c>
      <c r="V150" s="17">
        <f t="shared" si="15"/>
        <v>-102666.98595404181</v>
      </c>
      <c r="W150" s="18">
        <f t="shared" si="16"/>
        <v>-0.6323864322061981</v>
      </c>
      <c r="X150" s="18">
        <f t="shared" si="17"/>
        <v>-0.5600352675343115</v>
      </c>
    </row>
    <row r="151" spans="14:24" ht="12.75">
      <c r="N151" s="2"/>
      <c r="O151" s="2"/>
      <c r="P151" s="2"/>
      <c r="R151" s="16">
        <f t="shared" si="18"/>
        <v>35453.10707445755</v>
      </c>
      <c r="S151" s="16">
        <f t="shared" si="20"/>
        <v>141998.32024795312</v>
      </c>
      <c r="T151" s="16">
        <f t="shared" si="19"/>
        <v>140536.8971505528</v>
      </c>
      <c r="U151" s="17">
        <f t="shared" si="14"/>
        <v>-130069.44158329324</v>
      </c>
      <c r="V151" s="17">
        <f t="shared" si="15"/>
        <v>-210082.6413224769</v>
      </c>
      <c r="W151" s="18">
        <f t="shared" si="16"/>
        <v>-0.6883855161486797</v>
      </c>
      <c r="X151" s="18">
        <f t="shared" si="17"/>
        <v>-1.1300509499414852</v>
      </c>
    </row>
    <row r="152" spans="14:24" ht="12.75">
      <c r="N152" s="2"/>
      <c r="O152" s="2"/>
      <c r="P152" s="2"/>
      <c r="R152" s="16">
        <f t="shared" si="18"/>
        <v>35695.929725652466</v>
      </c>
      <c r="S152" s="16">
        <f t="shared" si="20"/>
        <v>142970.90463321307</v>
      </c>
      <c r="T152" s="16">
        <f t="shared" si="19"/>
        <v>141499.47178857028</v>
      </c>
      <c r="U152" s="17">
        <f t="shared" si="14"/>
        <v>-42431.08760700624</v>
      </c>
      <c r="V152" s="17">
        <f t="shared" si="15"/>
        <v>-192491.946209386</v>
      </c>
      <c r="W152" s="18">
        <f t="shared" si="16"/>
        <v>-0.21859696485202984</v>
      </c>
      <c r="X152" s="18">
        <f t="shared" si="17"/>
        <v>-1.03670355058417</v>
      </c>
    </row>
    <row r="153" spans="14:24" ht="12.75">
      <c r="N153" s="2"/>
      <c r="O153" s="2"/>
      <c r="P153" s="2"/>
      <c r="R153" s="16">
        <f t="shared" si="18"/>
        <v>35938.752376847384</v>
      </c>
      <c r="S153" s="16">
        <f t="shared" si="20"/>
        <v>143943.48901847302</v>
      </c>
      <c r="T153" s="16">
        <f t="shared" si="19"/>
        <v>142462.04642658777</v>
      </c>
      <c r="U153" s="17">
        <f t="shared" si="14"/>
        <v>-22900.39963402618</v>
      </c>
      <c r="V153" s="17">
        <f t="shared" si="15"/>
        <v>-40302.37725250385</v>
      </c>
      <c r="W153" s="18">
        <f t="shared" si="16"/>
        <v>-0.11390200890687557</v>
      </c>
      <c r="X153" s="18">
        <f t="shared" si="17"/>
        <v>-0.22908904870679228</v>
      </c>
    </row>
    <row r="154" spans="14:24" ht="12.75">
      <c r="N154" s="2"/>
      <c r="O154" s="2"/>
      <c r="P154" s="2"/>
      <c r="R154" s="16">
        <f t="shared" si="18"/>
        <v>36181.5750280423</v>
      </c>
      <c r="S154" s="16">
        <f t="shared" si="20"/>
        <v>144916.07340373297</v>
      </c>
      <c r="T154" s="16">
        <f t="shared" si="19"/>
        <v>143424.62106460525</v>
      </c>
      <c r="U154" s="17">
        <f t="shared" si="14"/>
        <v>-134362.98136870607</v>
      </c>
      <c r="V154" s="17">
        <f t="shared" si="15"/>
        <v>84663.6793044066</v>
      </c>
      <c r="W154" s="18">
        <f t="shared" si="16"/>
        <v>-0.7114011907272939</v>
      </c>
      <c r="X154" s="18">
        <f t="shared" si="17"/>
        <v>0.4340602079047632</v>
      </c>
    </row>
    <row r="155" spans="14:24" ht="12.75">
      <c r="N155" s="2"/>
      <c r="O155" s="2"/>
      <c r="P155" s="2"/>
      <c r="R155" s="16">
        <f t="shared" si="18"/>
        <v>36424.39767923722</v>
      </c>
      <c r="S155" s="16">
        <f t="shared" si="20"/>
        <v>145888.65778899292</v>
      </c>
      <c r="T155" s="16">
        <f t="shared" si="19"/>
        <v>144387.19570262273</v>
      </c>
      <c r="U155" s="17">
        <f t="shared" si="14"/>
        <v>-244944.3826112071</v>
      </c>
      <c r="V155" s="17">
        <f t="shared" si="15"/>
        <v>64800.50487398218</v>
      </c>
      <c r="W155" s="18">
        <f t="shared" si="16"/>
        <v>-1.304176772798639</v>
      </c>
      <c r="X155" s="18">
        <f t="shared" si="17"/>
        <v>0.32865359013665846</v>
      </c>
    </row>
    <row r="156" spans="14:24" ht="12.75">
      <c r="N156" s="2"/>
      <c r="O156" s="2"/>
      <c r="P156" s="2"/>
      <c r="R156" s="16">
        <f t="shared" si="18"/>
        <v>36667.22033043214</v>
      </c>
      <c r="S156" s="16">
        <f t="shared" si="20"/>
        <v>146861.24217425287</v>
      </c>
      <c r="T156" s="16">
        <f t="shared" si="19"/>
        <v>145349.7703406402</v>
      </c>
      <c r="U156" s="17">
        <f t="shared" si="14"/>
        <v>-204375.69669299538</v>
      </c>
      <c r="V156" s="17">
        <f t="shared" si="15"/>
        <v>-16415.908169000482</v>
      </c>
      <c r="W156" s="18">
        <f t="shared" si="16"/>
        <v>-1.086706871541909</v>
      </c>
      <c r="X156" s="18">
        <f t="shared" si="17"/>
        <v>-0.10233227448957613</v>
      </c>
    </row>
    <row r="157" spans="14:24" ht="12.75">
      <c r="N157" s="2"/>
      <c r="O157" s="2"/>
      <c r="P157" s="2"/>
      <c r="R157" s="16">
        <f t="shared" si="18"/>
        <v>36910.042981627055</v>
      </c>
      <c r="S157" s="16">
        <f t="shared" si="20"/>
        <v>147833.82655951282</v>
      </c>
      <c r="T157" s="16">
        <f t="shared" si="19"/>
        <v>146312.3449786577</v>
      </c>
      <c r="U157" s="17">
        <f t="shared" si="14"/>
        <v>-49753.591995718845</v>
      </c>
      <c r="V157" s="17">
        <f t="shared" si="15"/>
        <v>7889.553054571821</v>
      </c>
      <c r="W157" s="18">
        <f t="shared" si="16"/>
        <v>-0.25784951322334515</v>
      </c>
      <c r="X157" s="18">
        <f t="shared" si="17"/>
        <v>0.02664793810657502</v>
      </c>
    </row>
    <row r="158" spans="14:24" ht="12.75">
      <c r="N158" s="2"/>
      <c r="O158" s="2"/>
      <c r="P158" s="2"/>
      <c r="R158" s="16">
        <f t="shared" si="18"/>
        <v>37152.86563282197</v>
      </c>
      <c r="S158" s="16">
        <f t="shared" si="20"/>
        <v>148806.41094477277</v>
      </c>
      <c r="T158" s="16">
        <f t="shared" si="19"/>
        <v>147274.91961667518</v>
      </c>
      <c r="U158" s="17">
        <f t="shared" si="14"/>
        <v>41501.46288942313</v>
      </c>
      <c r="V158" s="17">
        <f t="shared" si="15"/>
        <v>154291.80766001673</v>
      </c>
      <c r="W158" s="18">
        <f t="shared" si="16"/>
        <v>0.23132649348927461</v>
      </c>
      <c r="X158" s="18">
        <f t="shared" si="17"/>
        <v>0.8035512747629776</v>
      </c>
    </row>
    <row r="159" spans="14:24" ht="12.75">
      <c r="N159" s="2"/>
      <c r="O159" s="2"/>
      <c r="P159" s="2"/>
      <c r="R159" s="16">
        <f t="shared" si="18"/>
        <v>37395.68828401689</v>
      </c>
      <c r="S159" s="16">
        <f t="shared" si="20"/>
        <v>149778.99533003272</v>
      </c>
      <c r="T159" s="16">
        <f t="shared" si="19"/>
        <v>148237.49425469266</v>
      </c>
      <c r="U159" s="17">
        <f t="shared" si="14"/>
        <v>-9634.189160415513</v>
      </c>
      <c r="V159" s="17">
        <f t="shared" si="15"/>
        <v>259378.4431026143</v>
      </c>
      <c r="W159" s="18">
        <f t="shared" si="16"/>
        <v>-0.042788010105844654</v>
      </c>
      <c r="X159" s="18">
        <f t="shared" si="17"/>
        <v>1.3612076983841523</v>
      </c>
    </row>
    <row r="160" spans="14:24" ht="12.75">
      <c r="N160" s="2"/>
      <c r="O160" s="2"/>
      <c r="P160" s="2"/>
      <c r="R160" s="16">
        <f t="shared" si="18"/>
        <v>37638.51093521181</v>
      </c>
      <c r="S160" s="16">
        <f t="shared" si="20"/>
        <v>150751.57971529267</v>
      </c>
      <c r="T160" s="16">
        <f t="shared" si="19"/>
        <v>149200.06889271014</v>
      </c>
      <c r="U160" s="17">
        <f t="shared" si="14"/>
        <v>-78458.80619441741</v>
      </c>
      <c r="V160" s="17">
        <f t="shared" si="15"/>
        <v>198061.22073414826</v>
      </c>
      <c r="W160" s="18">
        <f t="shared" si="16"/>
        <v>-0.41172484726619435</v>
      </c>
      <c r="X160" s="18">
        <f t="shared" si="17"/>
        <v>1.0358195765895295</v>
      </c>
    </row>
    <row r="161" spans="14:24" ht="12.75">
      <c r="N161" s="2"/>
      <c r="O161" s="2"/>
      <c r="P161" s="2"/>
      <c r="R161" s="16">
        <f t="shared" si="18"/>
        <v>37881.33358640673</v>
      </c>
      <c r="S161" s="16">
        <f t="shared" si="20"/>
        <v>151724.16410055262</v>
      </c>
      <c r="T161" s="16">
        <f t="shared" si="19"/>
        <v>150162.64353072763</v>
      </c>
      <c r="U161" s="17">
        <f t="shared" si="14"/>
        <v>-10609.85547473433</v>
      </c>
      <c r="V161" s="17">
        <f t="shared" si="15"/>
        <v>53691.52840417804</v>
      </c>
      <c r="W161" s="18">
        <f t="shared" si="16"/>
        <v>-0.048018104505801094</v>
      </c>
      <c r="X161" s="18">
        <f t="shared" si="17"/>
        <v>0.26970230615890944</v>
      </c>
    </row>
    <row r="162" spans="14:24" ht="12.75">
      <c r="N162" s="2"/>
      <c r="O162" s="2"/>
      <c r="P162" s="2"/>
      <c r="R162" s="16">
        <f t="shared" si="18"/>
        <v>38124.156237601645</v>
      </c>
      <c r="S162" s="16">
        <f t="shared" si="20"/>
        <v>152696.74848581257</v>
      </c>
      <c r="T162" s="16">
        <f t="shared" si="19"/>
        <v>151125.2181687451</v>
      </c>
      <c r="U162" s="17">
        <f t="shared" si="14"/>
        <v>160418.38476680443</v>
      </c>
      <c r="V162" s="17">
        <f t="shared" si="15"/>
        <v>5939.095259442838</v>
      </c>
      <c r="W162" s="18">
        <f t="shared" si="16"/>
        <v>0.8687849339860907</v>
      </c>
      <c r="X162" s="18">
        <f t="shared" si="17"/>
        <v>0.016297570394499906</v>
      </c>
    </row>
    <row r="163" spans="14:24" ht="12.75">
      <c r="N163" s="2"/>
      <c r="O163" s="2"/>
      <c r="P163" s="2"/>
      <c r="R163" s="16">
        <f t="shared" si="18"/>
        <v>38366.97888879656</v>
      </c>
      <c r="S163" s="16">
        <f t="shared" si="20"/>
        <v>153669.33287107252</v>
      </c>
      <c r="T163" s="16">
        <f t="shared" si="19"/>
        <v>152087.7928067626</v>
      </c>
      <c r="U163" s="17">
        <f t="shared" si="14"/>
        <v>251058.9401848624</v>
      </c>
      <c r="V163" s="17">
        <f t="shared" si="15"/>
        <v>86805.66279594254</v>
      </c>
      <c r="W163" s="18">
        <f t="shared" si="16"/>
        <v>1.3546668941846458</v>
      </c>
      <c r="X163" s="18">
        <f t="shared" si="17"/>
        <v>0.44542693259163363</v>
      </c>
    </row>
    <row r="164" spans="14:24" ht="12.75">
      <c r="N164" s="2"/>
      <c r="O164" s="2"/>
      <c r="P164" s="2"/>
      <c r="R164" s="16">
        <f t="shared" si="18"/>
        <v>38609.80153999148</v>
      </c>
      <c r="S164" s="16">
        <f t="shared" si="20"/>
        <v>154641.91725633247</v>
      </c>
      <c r="T164" s="16">
        <f t="shared" si="19"/>
        <v>153050.36744478007</v>
      </c>
      <c r="U164" s="17">
        <f t="shared" si="14"/>
        <v>172747.7450312985</v>
      </c>
      <c r="V164" s="17">
        <f t="shared" si="15"/>
        <v>138017.19887910673</v>
      </c>
      <c r="W164" s="18">
        <f t="shared" si="16"/>
        <v>0.9348769135164043</v>
      </c>
      <c r="X164" s="18">
        <f t="shared" si="17"/>
        <v>0.7171878652735426</v>
      </c>
    </row>
    <row r="165" spans="14:24" ht="12.75">
      <c r="N165" s="2"/>
      <c r="O165" s="2"/>
      <c r="P165" s="2"/>
      <c r="R165" s="16">
        <f t="shared" si="18"/>
        <v>38852.6241911864</v>
      </c>
      <c r="S165" s="16">
        <f t="shared" si="20"/>
        <v>155614.50164159242</v>
      </c>
      <c r="T165" s="16">
        <f t="shared" si="19"/>
        <v>154012.94208279756</v>
      </c>
      <c r="U165" s="17">
        <f aca="true" t="shared" si="21" ref="U165:U228">(R165-S165)*COS(T165)+S165*COS((R165/S165-1)*T165)</f>
        <v>50912.89157020842</v>
      </c>
      <c r="V165" s="17">
        <f aca="true" t="shared" si="22" ref="V165:V228">(R165-S165)*SIN(T165)-S165*SIN((R165/S165-1)*T165)</f>
        <v>30595.862025553128</v>
      </c>
      <c r="W165" s="18">
        <f t="shared" si="16"/>
        <v>0.2817767957253731</v>
      </c>
      <c r="X165" s="18">
        <f t="shared" si="17"/>
        <v>0.14714203329826553</v>
      </c>
    </row>
    <row r="166" spans="14:24" ht="12.75">
      <c r="N166" s="2"/>
      <c r="O166" s="2"/>
      <c r="P166" s="2"/>
      <c r="R166" s="16">
        <f t="shared" si="18"/>
        <v>39095.446842381316</v>
      </c>
      <c r="S166" s="16">
        <f t="shared" si="20"/>
        <v>156587.08602685237</v>
      </c>
      <c r="T166" s="16">
        <f t="shared" si="19"/>
        <v>154975.51672081504</v>
      </c>
      <c r="U166" s="17">
        <f t="shared" si="21"/>
        <v>53266.52370280701</v>
      </c>
      <c r="V166" s="17">
        <f t="shared" si="22"/>
        <v>-152005.1538831776</v>
      </c>
      <c r="W166" s="18">
        <f t="shared" si="16"/>
        <v>0.2943935254982522</v>
      </c>
      <c r="X166" s="18">
        <f t="shared" si="17"/>
        <v>-0.8218549190961116</v>
      </c>
    </row>
    <row r="167" spans="14:24" ht="12.75">
      <c r="N167" s="2"/>
      <c r="O167" s="2"/>
      <c r="P167" s="2"/>
      <c r="R167" s="16">
        <f t="shared" si="18"/>
        <v>39338.269493576234</v>
      </c>
      <c r="S167" s="16">
        <f t="shared" si="20"/>
        <v>157559.67041211232</v>
      </c>
      <c r="T167" s="16">
        <f t="shared" si="19"/>
        <v>155938.09135883252</v>
      </c>
      <c r="U167" s="17">
        <f t="shared" si="21"/>
        <v>159731.39660010778</v>
      </c>
      <c r="V167" s="17">
        <f t="shared" si="22"/>
        <v>-219689.88238119605</v>
      </c>
      <c r="W167" s="18">
        <f t="shared" si="16"/>
        <v>0.8651023091883031</v>
      </c>
      <c r="X167" s="18">
        <f t="shared" si="17"/>
        <v>-1.1810330721410138</v>
      </c>
    </row>
    <row r="168" spans="14:24" ht="12.75">
      <c r="N168" s="2"/>
      <c r="O168" s="2"/>
      <c r="P168" s="2"/>
      <c r="R168" s="16">
        <f t="shared" si="18"/>
        <v>39581.09214477115</v>
      </c>
      <c r="S168" s="16">
        <f t="shared" si="20"/>
        <v>158532.25479737227</v>
      </c>
      <c r="T168" s="16">
        <f t="shared" si="19"/>
        <v>156900.66599685</v>
      </c>
      <c r="U168" s="17">
        <f t="shared" si="21"/>
        <v>189235.82815941115</v>
      </c>
      <c r="V168" s="17">
        <f t="shared" si="22"/>
        <v>-129419.84968105378</v>
      </c>
      <c r="W168" s="18">
        <f t="shared" si="16"/>
        <v>1.0232618766629127</v>
      </c>
      <c r="X168" s="18">
        <f t="shared" si="17"/>
        <v>-0.7020029520528576</v>
      </c>
    </row>
    <row r="169" spans="14:24" ht="12.75">
      <c r="N169" s="2"/>
      <c r="O169" s="2"/>
      <c r="P169" s="2"/>
      <c r="R169" s="16">
        <f t="shared" si="18"/>
        <v>39823.91479596607</v>
      </c>
      <c r="S169" s="16">
        <f t="shared" si="20"/>
        <v>159504.83918263222</v>
      </c>
      <c r="T169" s="16">
        <f t="shared" si="19"/>
        <v>157863.24063486748</v>
      </c>
      <c r="U169" s="17">
        <f t="shared" si="21"/>
        <v>49672.27607124818</v>
      </c>
      <c r="V169" s="17">
        <f t="shared" si="22"/>
        <v>-40934.16782954034</v>
      </c>
      <c r="W169" s="18">
        <f t="shared" si="16"/>
        <v>0.27512643168350165</v>
      </c>
      <c r="X169" s="18">
        <f t="shared" si="17"/>
        <v>-0.23244173073133173</v>
      </c>
    </row>
    <row r="170" spans="14:24" ht="12.75">
      <c r="N170" s="2"/>
      <c r="O170" s="2"/>
      <c r="P170" s="2"/>
      <c r="R170" s="16">
        <f t="shared" si="18"/>
        <v>40066.73744716099</v>
      </c>
      <c r="S170" s="16">
        <f t="shared" si="20"/>
        <v>160477.42356789217</v>
      </c>
      <c r="T170" s="16">
        <f t="shared" si="19"/>
        <v>158825.81527288497</v>
      </c>
      <c r="U170" s="17">
        <f t="shared" si="21"/>
        <v>-129702.64036206286</v>
      </c>
      <c r="V170" s="17">
        <f t="shared" si="22"/>
        <v>-96047.41997311774</v>
      </c>
      <c r="W170" s="18">
        <f t="shared" si="16"/>
        <v>-0.6864192649981585</v>
      </c>
      <c r="X170" s="18">
        <f t="shared" si="17"/>
        <v>-0.5249076466403786</v>
      </c>
    </row>
    <row r="171" spans="14:24" ht="12.75">
      <c r="N171" s="2"/>
      <c r="O171" s="2"/>
      <c r="P171" s="2"/>
      <c r="R171" s="16">
        <f t="shared" si="18"/>
        <v>40309.560098355905</v>
      </c>
      <c r="S171" s="16">
        <f t="shared" si="20"/>
        <v>161450.00795315212</v>
      </c>
      <c r="T171" s="16">
        <f t="shared" si="19"/>
        <v>159788.38991090245</v>
      </c>
      <c r="U171" s="17">
        <f t="shared" si="21"/>
        <v>-167121.16215109202</v>
      </c>
      <c r="V171" s="17">
        <f t="shared" si="22"/>
        <v>-221516.68828808554</v>
      </c>
      <c r="W171" s="18">
        <f t="shared" si="16"/>
        <v>-0.8870025980407503</v>
      </c>
      <c r="X171" s="18">
        <f t="shared" si="17"/>
        <v>-1.190727264408141</v>
      </c>
    </row>
    <row r="172" spans="14:24" ht="12.75">
      <c r="N172" s="2"/>
      <c r="O172" s="2"/>
      <c r="P172" s="2"/>
      <c r="R172" s="16">
        <f t="shared" si="18"/>
        <v>40552.38274955082</v>
      </c>
      <c r="S172" s="16">
        <f t="shared" si="20"/>
        <v>162422.59233841207</v>
      </c>
      <c r="T172" s="16">
        <f t="shared" si="19"/>
        <v>160750.96454891993</v>
      </c>
      <c r="U172" s="17">
        <f t="shared" si="21"/>
        <v>-70873.7655212872</v>
      </c>
      <c r="V172" s="17">
        <f t="shared" si="22"/>
        <v>-226648.17799028667</v>
      </c>
      <c r="W172" s="18">
        <f t="shared" si="16"/>
        <v>-0.3710649636914735</v>
      </c>
      <c r="X172" s="18">
        <f t="shared" si="17"/>
        <v>-1.2179582075544888</v>
      </c>
    </row>
    <row r="173" spans="14:24" ht="12.75">
      <c r="N173" s="2"/>
      <c r="O173" s="2"/>
      <c r="P173" s="2"/>
      <c r="R173" s="16">
        <f t="shared" si="18"/>
        <v>40795.20540074574</v>
      </c>
      <c r="S173" s="16">
        <f t="shared" si="20"/>
        <v>163395.17672367202</v>
      </c>
      <c r="T173" s="16">
        <f t="shared" si="19"/>
        <v>161713.5391869374</v>
      </c>
      <c r="U173" s="17">
        <f t="shared" si="21"/>
        <v>-24114.808120997375</v>
      </c>
      <c r="V173" s="17">
        <f t="shared" si="22"/>
        <v>-65305.06207096394</v>
      </c>
      <c r="W173" s="18">
        <f t="shared" si="16"/>
        <v>-0.12041188931757936</v>
      </c>
      <c r="X173" s="18">
        <f t="shared" si="17"/>
        <v>-0.3617691724738726</v>
      </c>
    </row>
    <row r="174" spans="14:24" ht="12.75">
      <c r="N174" s="2"/>
      <c r="O174" s="2"/>
      <c r="P174" s="2"/>
      <c r="R174" s="16">
        <f t="shared" si="18"/>
        <v>41038.02805194066</v>
      </c>
      <c r="S174" s="16">
        <f t="shared" si="20"/>
        <v>164367.76110893197</v>
      </c>
      <c r="T174" s="16">
        <f t="shared" si="19"/>
        <v>162676.1138249549</v>
      </c>
      <c r="U174" s="17">
        <f t="shared" si="21"/>
        <v>-130241.34752644821</v>
      </c>
      <c r="V174" s="17">
        <f t="shared" si="22"/>
        <v>95502.4115600211</v>
      </c>
      <c r="W174" s="18">
        <f t="shared" si="16"/>
        <v>-0.6893070241452347</v>
      </c>
      <c r="X174" s="18">
        <f t="shared" si="17"/>
        <v>0.49157740446164666</v>
      </c>
    </row>
    <row r="175" spans="14:24" ht="12.75">
      <c r="N175" s="2"/>
      <c r="O175" s="2"/>
      <c r="P175" s="2"/>
      <c r="R175" s="16">
        <f t="shared" si="18"/>
        <v>41280.85070313558</v>
      </c>
      <c r="S175" s="16">
        <f t="shared" si="20"/>
        <v>165340.34549419192</v>
      </c>
      <c r="T175" s="16">
        <f t="shared" si="19"/>
        <v>163638.68846297238</v>
      </c>
      <c r="U175" s="17">
        <f t="shared" si="21"/>
        <v>-266013.3185261072</v>
      </c>
      <c r="V175" s="17">
        <f t="shared" si="22"/>
        <v>97262.2986572526</v>
      </c>
      <c r="W175" s="18">
        <f t="shared" si="16"/>
        <v>-1.4171175622103278</v>
      </c>
      <c r="X175" s="18">
        <f t="shared" si="17"/>
        <v>0.5009164830274959</v>
      </c>
    </row>
    <row r="176" spans="14:24" ht="12.75">
      <c r="N176" s="2"/>
      <c r="O176" s="2"/>
      <c r="P176" s="2"/>
      <c r="R176" s="16">
        <f t="shared" si="18"/>
        <v>41523.673354330494</v>
      </c>
      <c r="S176" s="16">
        <f t="shared" si="20"/>
        <v>166312.92987945187</v>
      </c>
      <c r="T176" s="16">
        <f t="shared" si="19"/>
        <v>164601.26310098986</v>
      </c>
      <c r="U176" s="17">
        <f t="shared" si="21"/>
        <v>-245737.80711326003</v>
      </c>
      <c r="V176" s="17">
        <f t="shared" si="22"/>
        <v>1565.4331860638922</v>
      </c>
      <c r="W176" s="18">
        <f t="shared" si="16"/>
        <v>-1.3084299534036008</v>
      </c>
      <c r="X176" s="18">
        <f t="shared" si="17"/>
        <v>-0.006911858089870512</v>
      </c>
    </row>
    <row r="177" spans="14:24" ht="12.75">
      <c r="N177" s="2"/>
      <c r="O177" s="2"/>
      <c r="P177" s="2"/>
      <c r="R177" s="16">
        <f t="shared" si="18"/>
        <v>41766.49600552541</v>
      </c>
      <c r="S177" s="16">
        <f t="shared" si="20"/>
        <v>167285.51426471182</v>
      </c>
      <c r="T177" s="16">
        <f t="shared" si="19"/>
        <v>165563.83773900734</v>
      </c>
      <c r="U177" s="17">
        <f t="shared" si="21"/>
        <v>-75115.27514252337</v>
      </c>
      <c r="V177" s="17">
        <f t="shared" si="22"/>
        <v>1689.951555006075</v>
      </c>
      <c r="W177" s="18">
        <f t="shared" si="16"/>
        <v>-0.3938017287020361</v>
      </c>
      <c r="X177" s="18">
        <f t="shared" si="17"/>
        <v>-0.006251084548049681</v>
      </c>
    </row>
    <row r="178" spans="14:24" ht="12.75">
      <c r="N178" s="2"/>
      <c r="O178" s="2"/>
      <c r="P178" s="2"/>
      <c r="R178" s="16">
        <f t="shared" si="18"/>
        <v>42009.31865672033</v>
      </c>
      <c r="S178" s="16">
        <f t="shared" si="20"/>
        <v>168258.09864997177</v>
      </c>
      <c r="T178" s="16">
        <f t="shared" si="19"/>
        <v>166526.41237702483</v>
      </c>
      <c r="U178" s="17">
        <f t="shared" si="21"/>
        <v>52555.35361401597</v>
      </c>
      <c r="V178" s="17">
        <f t="shared" si="22"/>
        <v>152601.7523174998</v>
      </c>
      <c r="W178" s="18">
        <f t="shared" si="16"/>
        <v>0.29058127263657646</v>
      </c>
      <c r="X178" s="18">
        <f t="shared" si="17"/>
        <v>0.7945827678347617</v>
      </c>
    </row>
    <row r="179" spans="14:24" ht="12.75">
      <c r="N179" s="2"/>
      <c r="O179" s="2"/>
      <c r="P179" s="2"/>
      <c r="R179" s="16">
        <f t="shared" si="18"/>
        <v>42252.14130791525</v>
      </c>
      <c r="S179" s="16">
        <f t="shared" si="20"/>
        <v>169230.68303523172</v>
      </c>
      <c r="T179" s="16">
        <f t="shared" si="19"/>
        <v>167488.9870150423</v>
      </c>
      <c r="U179" s="17">
        <f t="shared" si="21"/>
        <v>15794.82791835285</v>
      </c>
      <c r="V179" s="17">
        <f t="shared" si="22"/>
        <v>288432.0325179753</v>
      </c>
      <c r="W179" s="18">
        <f t="shared" si="16"/>
        <v>0.09352515133902628</v>
      </c>
      <c r="X179" s="18">
        <f t="shared" si="17"/>
        <v>1.515384494496141</v>
      </c>
    </row>
    <row r="180" spans="14:24" ht="12.75">
      <c r="N180" s="2"/>
      <c r="O180" s="2"/>
      <c r="P180" s="2"/>
      <c r="R180" s="16">
        <f t="shared" si="18"/>
        <v>42494.963959110166</v>
      </c>
      <c r="S180" s="16">
        <f t="shared" si="20"/>
        <v>170203.26742049167</v>
      </c>
      <c r="T180" s="16">
        <f t="shared" si="19"/>
        <v>168451.5616530598</v>
      </c>
      <c r="U180" s="17">
        <f t="shared" si="21"/>
        <v>-72715.16680184842</v>
      </c>
      <c r="V180" s="17">
        <f t="shared" si="22"/>
        <v>243441.09044650823</v>
      </c>
      <c r="W180" s="18">
        <f t="shared" si="16"/>
        <v>-0.3809358615427124</v>
      </c>
      <c r="X180" s="18">
        <f t="shared" si="17"/>
        <v>1.276633984069659</v>
      </c>
    </row>
    <row r="181" spans="14:24" ht="12.75">
      <c r="N181" s="2"/>
      <c r="O181" s="2"/>
      <c r="P181" s="2"/>
      <c r="R181" s="16">
        <f t="shared" si="18"/>
        <v>42737.786610305084</v>
      </c>
      <c r="S181" s="16">
        <f t="shared" si="20"/>
        <v>171175.85180575162</v>
      </c>
      <c r="T181" s="16">
        <f t="shared" si="19"/>
        <v>169414.13629107727</v>
      </c>
      <c r="U181" s="17">
        <f t="shared" si="21"/>
        <v>-24297.46771182149</v>
      </c>
      <c r="V181" s="17">
        <f t="shared" si="22"/>
        <v>77176.95321618005</v>
      </c>
      <c r="W181" s="18">
        <f t="shared" si="16"/>
        <v>-0.12139104262957467</v>
      </c>
      <c r="X181" s="18">
        <f t="shared" si="17"/>
        <v>0.39433088478572276</v>
      </c>
    </row>
    <row r="182" spans="14:24" ht="12.75">
      <c r="N182" s="2"/>
      <c r="O182" s="2"/>
      <c r="P182" s="2"/>
      <c r="R182" s="16">
        <f t="shared" si="18"/>
        <v>42980.6092615</v>
      </c>
      <c r="S182" s="16">
        <f t="shared" si="20"/>
        <v>172148.43619101157</v>
      </c>
      <c r="T182" s="16">
        <f t="shared" si="19"/>
        <v>170376.71092909476</v>
      </c>
      <c r="U182" s="17">
        <f t="shared" si="21"/>
        <v>161001.80960600942</v>
      </c>
      <c r="V182" s="17">
        <f t="shared" si="22"/>
        <v>-4872.046645103721</v>
      </c>
      <c r="W182" s="18">
        <f t="shared" si="16"/>
        <v>0.8719124038387851</v>
      </c>
      <c r="X182" s="18">
        <f t="shared" si="17"/>
        <v>-0.04107321423818224</v>
      </c>
    </row>
    <row r="183" spans="14:24" ht="12.75">
      <c r="N183" s="2"/>
      <c r="O183" s="2"/>
      <c r="P183" s="2"/>
      <c r="R183" s="16">
        <f t="shared" si="18"/>
        <v>43223.43191269492</v>
      </c>
      <c r="S183" s="16">
        <f t="shared" si="20"/>
        <v>173121.02057627152</v>
      </c>
      <c r="T183" s="16">
        <f t="shared" si="19"/>
        <v>171339.28556711224</v>
      </c>
      <c r="U183" s="17">
        <f t="shared" si="21"/>
        <v>285847.7155922953</v>
      </c>
      <c r="V183" s="17">
        <f t="shared" si="22"/>
        <v>70295.97090487418</v>
      </c>
      <c r="W183" s="18">
        <f t="shared" si="16"/>
        <v>1.5411533770830417</v>
      </c>
      <c r="X183" s="18">
        <f t="shared" si="17"/>
        <v>0.35781602282861463</v>
      </c>
    </row>
    <row r="184" spans="14:24" ht="12.75">
      <c r="N184" s="2"/>
      <c r="O184" s="2"/>
      <c r="P184" s="2"/>
      <c r="R184" s="16">
        <f t="shared" si="18"/>
        <v>43466.25456388984</v>
      </c>
      <c r="S184" s="16">
        <f t="shared" si="20"/>
        <v>174093.60496153147</v>
      </c>
      <c r="T184" s="16">
        <f t="shared" si="19"/>
        <v>172301.86020512972</v>
      </c>
      <c r="U184" s="17">
        <f t="shared" si="21"/>
        <v>218537.80158971014</v>
      </c>
      <c r="V184" s="17">
        <f t="shared" si="22"/>
        <v>145321.15481212692</v>
      </c>
      <c r="W184" s="18">
        <f t="shared" si="16"/>
        <v>1.1803361600489037</v>
      </c>
      <c r="X184" s="18">
        <f t="shared" si="17"/>
        <v>0.7559472938796623</v>
      </c>
    </row>
    <row r="185" spans="14:24" ht="12.75">
      <c r="N185" s="2"/>
      <c r="O185" s="2"/>
      <c r="P185" s="2"/>
      <c r="R185" s="16">
        <f t="shared" si="18"/>
        <v>43709.077215084755</v>
      </c>
      <c r="S185" s="16">
        <f t="shared" si="20"/>
        <v>175066.18934679142</v>
      </c>
      <c r="T185" s="16">
        <f t="shared" si="19"/>
        <v>173264.4348431472</v>
      </c>
      <c r="U185" s="17">
        <f t="shared" si="21"/>
        <v>70285.81187837789</v>
      </c>
      <c r="V185" s="17">
        <f t="shared" si="22"/>
        <v>51164.469740842134</v>
      </c>
      <c r="W185" s="18">
        <f t="shared" si="16"/>
        <v>0.38562603242398746</v>
      </c>
      <c r="X185" s="18">
        <f t="shared" si="17"/>
        <v>0.2562921280659341</v>
      </c>
    </row>
    <row r="186" spans="14:24" ht="12.75">
      <c r="N186" s="2"/>
      <c r="O186" s="2"/>
      <c r="P186" s="2"/>
      <c r="R186" s="16">
        <f t="shared" si="18"/>
        <v>43951.89986627967</v>
      </c>
      <c r="S186" s="16">
        <f t="shared" si="20"/>
        <v>176038.77373205137</v>
      </c>
      <c r="T186" s="16">
        <f t="shared" si="19"/>
        <v>174227.00948116468</v>
      </c>
      <c r="U186" s="17">
        <f t="shared" si="21"/>
        <v>43065.6824746308</v>
      </c>
      <c r="V186" s="17">
        <f t="shared" si="22"/>
        <v>-154651.30420433602</v>
      </c>
      <c r="W186" s="18">
        <f t="shared" si="16"/>
        <v>0.2397115488845801</v>
      </c>
      <c r="X186" s="18">
        <f t="shared" si="17"/>
        <v>-0.835897073155438</v>
      </c>
    </row>
    <row r="187" spans="14:24" ht="12.75">
      <c r="N187" s="2"/>
      <c r="O187" s="2"/>
      <c r="P187" s="2"/>
      <c r="R187" s="16">
        <f t="shared" si="18"/>
        <v>44194.72251747459</v>
      </c>
      <c r="S187" s="16">
        <f t="shared" si="20"/>
        <v>177011.35811731132</v>
      </c>
      <c r="T187" s="16">
        <f t="shared" si="19"/>
        <v>175189.58411918217</v>
      </c>
      <c r="U187" s="17">
        <f t="shared" si="21"/>
        <v>153330.9583745527</v>
      </c>
      <c r="V187" s="17">
        <f t="shared" si="22"/>
        <v>-257544.62086387316</v>
      </c>
      <c r="W187" s="18">
        <f t="shared" si="16"/>
        <v>0.8307925296771451</v>
      </c>
      <c r="X187" s="18">
        <f t="shared" si="17"/>
        <v>-1.3819143544320969</v>
      </c>
    </row>
    <row r="188" spans="14:24" ht="12.75">
      <c r="N188" s="2"/>
      <c r="O188" s="2"/>
      <c r="P188" s="2"/>
      <c r="R188" s="16">
        <f t="shared" si="18"/>
        <v>44437.54516866951</v>
      </c>
      <c r="S188" s="16">
        <f t="shared" si="20"/>
        <v>177983.94250257127</v>
      </c>
      <c r="T188" s="16">
        <f t="shared" si="19"/>
        <v>176152.15875719965</v>
      </c>
      <c r="U188" s="17">
        <f t="shared" si="21"/>
        <v>209338.69428927603</v>
      </c>
      <c r="V188" s="17">
        <f t="shared" si="22"/>
        <v>-171884.2948075736</v>
      </c>
      <c r="W188" s="18">
        <f t="shared" si="16"/>
        <v>1.1310240142153258</v>
      </c>
      <c r="X188" s="18">
        <f t="shared" si="17"/>
        <v>-0.9273462652208571</v>
      </c>
    </row>
    <row r="189" spans="14:24" ht="12.75">
      <c r="N189" s="2"/>
      <c r="O189" s="2"/>
      <c r="P189" s="2"/>
      <c r="R189" s="16">
        <f t="shared" si="18"/>
        <v>44680.36781986443</v>
      </c>
      <c r="S189" s="16">
        <f t="shared" si="20"/>
        <v>178956.52688783122</v>
      </c>
      <c r="T189" s="16">
        <f t="shared" si="19"/>
        <v>177114.73339521713</v>
      </c>
      <c r="U189" s="17">
        <f t="shared" si="21"/>
        <v>75843.42371138751</v>
      </c>
      <c r="V189" s="17">
        <f t="shared" si="22"/>
        <v>-54165.75959242704</v>
      </c>
      <c r="W189" s="18">
        <f t="shared" si="16"/>
        <v>0.4154178107178286</v>
      </c>
      <c r="X189" s="18">
        <f t="shared" si="17"/>
        <v>-0.3026569594350551</v>
      </c>
    </row>
    <row r="190" spans="14:24" ht="12.75">
      <c r="N190" s="2"/>
      <c r="O190" s="2"/>
      <c r="P190" s="2"/>
      <c r="R190" s="16">
        <f t="shared" si="18"/>
        <v>44923.190471059344</v>
      </c>
      <c r="S190" s="16">
        <f t="shared" si="20"/>
        <v>179929.11127309117</v>
      </c>
      <c r="T190" s="16">
        <f t="shared" si="19"/>
        <v>178077.3080332346</v>
      </c>
      <c r="U190" s="17">
        <f t="shared" si="21"/>
        <v>-134181.43352915754</v>
      </c>
      <c r="V190" s="17">
        <f t="shared" si="22"/>
        <v>-86743.50549992017</v>
      </c>
      <c r="W190" s="18">
        <f t="shared" si="16"/>
        <v>-0.7104279969980322</v>
      </c>
      <c r="X190" s="18">
        <f t="shared" si="17"/>
        <v>-0.47553516793318135</v>
      </c>
    </row>
    <row r="191" spans="14:24" ht="12.75">
      <c r="N191" s="2"/>
      <c r="O191" s="2"/>
      <c r="P191" s="2"/>
      <c r="R191" s="16">
        <f t="shared" si="18"/>
        <v>45166.01312225426</v>
      </c>
      <c r="S191" s="16">
        <f t="shared" si="20"/>
        <v>180901.69565835112</v>
      </c>
      <c r="T191" s="16">
        <f t="shared" si="19"/>
        <v>179039.8826712521</v>
      </c>
      <c r="U191" s="17">
        <f t="shared" si="21"/>
        <v>-205162.9304439571</v>
      </c>
      <c r="V191" s="17">
        <f t="shared" si="22"/>
        <v>-225634.49568883108</v>
      </c>
      <c r="W191" s="18">
        <f t="shared" si="16"/>
        <v>-1.0909268664027916</v>
      </c>
      <c r="X191" s="18">
        <f t="shared" si="17"/>
        <v>-1.2125789655173167</v>
      </c>
    </row>
    <row r="192" spans="14:24" ht="12.75">
      <c r="N192" s="2"/>
      <c r="O192" s="2"/>
      <c r="P192" s="2"/>
      <c r="R192" s="16">
        <f t="shared" si="18"/>
        <v>45408.83577344918</v>
      </c>
      <c r="S192" s="16">
        <f t="shared" si="20"/>
        <v>181874.28004361107</v>
      </c>
      <c r="T192" s="16">
        <f t="shared" si="19"/>
        <v>180002.45730926958</v>
      </c>
      <c r="U192" s="17">
        <f t="shared" si="21"/>
        <v>-106457.35229317623</v>
      </c>
      <c r="V192" s="17">
        <f t="shared" si="22"/>
        <v>-258237.72133387596</v>
      </c>
      <c r="W192" s="18">
        <f t="shared" si="16"/>
        <v>-0.5618120615206678</v>
      </c>
      <c r="X192" s="18">
        <f t="shared" si="17"/>
        <v>-1.3855923856839685</v>
      </c>
    </row>
    <row r="193" spans="14:24" ht="12.75">
      <c r="N193" s="2"/>
      <c r="O193" s="2"/>
      <c r="P193" s="2"/>
      <c r="R193" s="16">
        <f t="shared" si="18"/>
        <v>45651.6584246441</v>
      </c>
      <c r="S193" s="16">
        <f t="shared" si="20"/>
        <v>182846.86442887102</v>
      </c>
      <c r="T193" s="16">
        <f t="shared" si="19"/>
        <v>180965.03194728706</v>
      </c>
      <c r="U193" s="17">
        <f t="shared" si="21"/>
        <v>-29585.20987111493</v>
      </c>
      <c r="V193" s="17">
        <f t="shared" si="22"/>
        <v>-95202.15188910575</v>
      </c>
      <c r="W193" s="18">
        <f t="shared" si="16"/>
        <v>-0.14973617482268767</v>
      </c>
      <c r="X193" s="18">
        <f t="shared" si="17"/>
        <v>-0.5204221173935246</v>
      </c>
    </row>
    <row r="194" spans="14:24" ht="12.75">
      <c r="N194" s="2"/>
      <c r="O194" s="2"/>
      <c r="P194" s="2"/>
      <c r="R194" s="16">
        <f t="shared" si="18"/>
        <v>45894.481075839016</v>
      </c>
      <c r="S194" s="16">
        <f t="shared" si="20"/>
        <v>183819.44881413097</v>
      </c>
      <c r="T194" s="16">
        <f t="shared" si="19"/>
        <v>181927.60658530454</v>
      </c>
      <c r="U194" s="17">
        <f t="shared" si="21"/>
        <v>-122059.53884966722</v>
      </c>
      <c r="V194" s="17">
        <f t="shared" si="22"/>
        <v>101587.72546566918</v>
      </c>
      <c r="W194" s="18">
        <f t="shared" si="16"/>
        <v>-0.6454481442044804</v>
      </c>
      <c r="X194" s="18">
        <f t="shared" si="17"/>
        <v>0.523869944563852</v>
      </c>
    </row>
    <row r="195" spans="14:24" ht="12.75">
      <c r="N195" s="2"/>
      <c r="O195" s="2"/>
      <c r="P195" s="2"/>
      <c r="R195" s="16">
        <f t="shared" si="18"/>
        <v>46137.303727033934</v>
      </c>
      <c r="S195" s="16">
        <f t="shared" si="20"/>
        <v>184792.03319939092</v>
      </c>
      <c r="T195" s="16">
        <f t="shared" si="19"/>
        <v>182890.18122332203</v>
      </c>
      <c r="U195" s="17">
        <f t="shared" si="21"/>
        <v>-280254.95014309936</v>
      </c>
      <c r="V195" s="17">
        <f t="shared" si="22"/>
        <v>132626.07121300994</v>
      </c>
      <c r="W195" s="18">
        <f t="shared" si="16"/>
        <v>-1.49346034116368</v>
      </c>
      <c r="X195" s="18">
        <f t="shared" si="17"/>
        <v>0.6885791182059584</v>
      </c>
    </row>
    <row r="196" spans="14:24" ht="12.75">
      <c r="N196" s="2"/>
      <c r="O196" s="2"/>
      <c r="P196" s="2"/>
      <c r="R196" s="16">
        <f t="shared" si="18"/>
        <v>46380.12637822885</v>
      </c>
      <c r="S196" s="16">
        <f t="shared" si="20"/>
        <v>185764.61758465087</v>
      </c>
      <c r="T196" s="16">
        <f t="shared" si="19"/>
        <v>183852.7558613395</v>
      </c>
      <c r="U196" s="17">
        <f t="shared" si="21"/>
        <v>-286522.66322083067</v>
      </c>
      <c r="V196" s="17">
        <f t="shared" si="22"/>
        <v>27193.938721351515</v>
      </c>
      <c r="W196" s="18">
        <f t="shared" si="16"/>
        <v>-1.527058642742087</v>
      </c>
      <c r="X196" s="18">
        <f t="shared" si="17"/>
        <v>0.12908926783228128</v>
      </c>
    </row>
    <row r="197" spans="14:24" ht="12.75">
      <c r="N197" s="2"/>
      <c r="O197" s="2"/>
      <c r="P197" s="2"/>
      <c r="R197" s="16">
        <f t="shared" si="18"/>
        <v>46622.94902942377</v>
      </c>
      <c r="S197" s="16">
        <f t="shared" si="20"/>
        <v>186737.20196991082</v>
      </c>
      <c r="T197" s="16">
        <f t="shared" si="19"/>
        <v>184815.330499357</v>
      </c>
      <c r="U197" s="17">
        <f t="shared" si="21"/>
        <v>-106397.03865372136</v>
      </c>
      <c r="V197" s="17">
        <f t="shared" si="22"/>
        <v>-1636.4445224959927</v>
      </c>
      <c r="W197" s="18">
        <f aca="true" t="shared" si="23" ref="W197:W260">(U197-$W$1)/$W$2</f>
        <v>-0.5614887480851988</v>
      </c>
      <c r="X197" s="18">
        <f aca="true" t="shared" si="24" ref="X197:X260">(V197-$X$1)/$X$2</f>
        <v>-0.023903054585101374</v>
      </c>
    </row>
    <row r="198" spans="14:24" ht="12.75">
      <c r="N198" s="2"/>
      <c r="O198" s="2"/>
      <c r="P198" s="2"/>
      <c r="R198" s="16">
        <f aca="true" t="shared" si="25" ref="R198:R261">R197+a_inc</f>
        <v>46865.77168061869</v>
      </c>
      <c r="S198" s="16">
        <f t="shared" si="20"/>
        <v>187709.78635517077</v>
      </c>
      <c r="T198" s="16">
        <f aca="true" t="shared" si="26" ref="T198:T261">T197+t_inc</f>
        <v>185777.90513737447</v>
      </c>
      <c r="U198" s="17">
        <f t="shared" si="21"/>
        <v>60035.72922795398</v>
      </c>
      <c r="V198" s="17">
        <f t="shared" si="22"/>
        <v>145730.3172153198</v>
      </c>
      <c r="W198" s="18">
        <f t="shared" si="23"/>
        <v>0.3306800953937632</v>
      </c>
      <c r="X198" s="18">
        <f t="shared" si="24"/>
        <v>0.7581185694322937</v>
      </c>
    </row>
    <row r="199" spans="14:24" ht="12.75">
      <c r="N199" s="2"/>
      <c r="O199" s="2"/>
      <c r="P199" s="2"/>
      <c r="R199" s="16">
        <f t="shared" si="25"/>
        <v>47108.594331813605</v>
      </c>
      <c r="S199" s="16">
        <f aca="true" t="shared" si="27" ref="S199:S262">S198+b_inc</f>
        <v>188682.37074043072</v>
      </c>
      <c r="T199" s="16">
        <f t="shared" si="26"/>
        <v>186740.47977539196</v>
      </c>
      <c r="U199" s="17">
        <f t="shared" si="21"/>
        <v>45848.8840767354</v>
      </c>
      <c r="V199" s="17">
        <f t="shared" si="22"/>
        <v>311639.8238255857</v>
      </c>
      <c r="W199" s="18">
        <f t="shared" si="23"/>
        <v>0.2546310012623943</v>
      </c>
      <c r="X199" s="18">
        <f t="shared" si="24"/>
        <v>1.6385397734356595</v>
      </c>
    </row>
    <row r="200" spans="14:24" ht="12.75">
      <c r="N200" s="2"/>
      <c r="O200" s="2"/>
      <c r="P200" s="2"/>
      <c r="R200" s="16">
        <f t="shared" si="25"/>
        <v>47351.41698300852</v>
      </c>
      <c r="S200" s="16">
        <f t="shared" si="27"/>
        <v>189654.95512569067</v>
      </c>
      <c r="T200" s="16">
        <f t="shared" si="26"/>
        <v>187703.05441340944</v>
      </c>
      <c r="U200" s="17">
        <f t="shared" si="21"/>
        <v>-59368.40288004229</v>
      </c>
      <c r="V200" s="17">
        <f t="shared" si="22"/>
        <v>290319.21861103154</v>
      </c>
      <c r="W200" s="18">
        <f t="shared" si="23"/>
        <v>-0.30939005308286543</v>
      </c>
      <c r="X200" s="18">
        <f t="shared" si="24"/>
        <v>1.5253991023759053</v>
      </c>
    </row>
    <row r="201" spans="14:24" ht="12.75">
      <c r="N201" s="2"/>
      <c r="O201" s="2"/>
      <c r="P201" s="2"/>
      <c r="R201" s="16">
        <f t="shared" si="25"/>
        <v>47594.23963420344</v>
      </c>
      <c r="S201" s="16">
        <f t="shared" si="27"/>
        <v>190627.53951095062</v>
      </c>
      <c r="T201" s="16">
        <f t="shared" si="26"/>
        <v>188665.62905142692</v>
      </c>
      <c r="U201" s="17">
        <f t="shared" si="21"/>
        <v>-36740.76628761097</v>
      </c>
      <c r="V201" s="17">
        <f t="shared" si="22"/>
        <v>107221.70767552691</v>
      </c>
      <c r="W201" s="18">
        <f t="shared" si="23"/>
        <v>-0.18809379257914044</v>
      </c>
      <c r="X201" s="18">
        <f t="shared" si="24"/>
        <v>0.5537674320670157</v>
      </c>
    </row>
    <row r="202" spans="14:24" ht="12.75">
      <c r="N202" s="2"/>
      <c r="O202" s="2"/>
      <c r="P202" s="2"/>
      <c r="R202" s="16">
        <f t="shared" si="25"/>
        <v>47837.06228539836</v>
      </c>
      <c r="S202" s="16">
        <f t="shared" si="27"/>
        <v>191600.12389621057</v>
      </c>
      <c r="T202" s="16">
        <f t="shared" si="26"/>
        <v>189628.2036894444</v>
      </c>
      <c r="U202" s="17">
        <f t="shared" si="21"/>
        <v>155616.20769180724</v>
      </c>
      <c r="V202" s="17">
        <f t="shared" si="22"/>
        <v>-13548.276433644802</v>
      </c>
      <c r="W202" s="18">
        <f t="shared" si="23"/>
        <v>0.8430426909067269</v>
      </c>
      <c r="X202" s="18">
        <f t="shared" si="24"/>
        <v>-0.08711479939328236</v>
      </c>
    </row>
    <row r="203" spans="14:24" ht="12.75">
      <c r="N203" s="2"/>
      <c r="O203" s="2"/>
      <c r="P203" s="2"/>
      <c r="R203" s="16">
        <f t="shared" si="25"/>
        <v>48079.88493659328</v>
      </c>
      <c r="S203" s="16">
        <f t="shared" si="27"/>
        <v>192572.70828147052</v>
      </c>
      <c r="T203" s="16">
        <f t="shared" si="26"/>
        <v>190590.77832746189</v>
      </c>
      <c r="U203" s="17">
        <f t="shared" si="21"/>
        <v>316199.382923616</v>
      </c>
      <c r="V203" s="17">
        <f t="shared" si="22"/>
        <v>47752.009897312455</v>
      </c>
      <c r="W203" s="18">
        <f t="shared" si="23"/>
        <v>1.703854582412356</v>
      </c>
      <c r="X203" s="18">
        <f t="shared" si="24"/>
        <v>0.23818344903097616</v>
      </c>
    </row>
    <row r="204" spans="14:24" ht="12.75">
      <c r="N204" s="2"/>
      <c r="O204" s="2"/>
      <c r="P204" s="2"/>
      <c r="R204" s="16">
        <f t="shared" si="25"/>
        <v>48322.707587788194</v>
      </c>
      <c r="S204" s="16">
        <f t="shared" si="27"/>
        <v>193545.29266673047</v>
      </c>
      <c r="T204" s="16">
        <f t="shared" si="26"/>
        <v>191553.35296547937</v>
      </c>
      <c r="U204" s="17">
        <f t="shared" si="21"/>
        <v>267836.36985625257</v>
      </c>
      <c r="V204" s="17">
        <f t="shared" si="22"/>
        <v>145625.8256772373</v>
      </c>
      <c r="W204" s="18">
        <f t="shared" si="23"/>
        <v>1.4446029098922943</v>
      </c>
      <c r="X204" s="18">
        <f t="shared" si="24"/>
        <v>0.7575640709731857</v>
      </c>
    </row>
    <row r="205" spans="14:24" ht="12.75">
      <c r="N205" s="2"/>
      <c r="O205" s="2"/>
      <c r="P205" s="2"/>
      <c r="R205" s="16">
        <f t="shared" si="25"/>
        <v>48565.53023898311</v>
      </c>
      <c r="S205" s="16">
        <f t="shared" si="27"/>
        <v>194517.87705199042</v>
      </c>
      <c r="T205" s="16">
        <f t="shared" si="26"/>
        <v>192515.92760349685</v>
      </c>
      <c r="U205" s="17">
        <f t="shared" si="21"/>
        <v>96411.92403848434</v>
      </c>
      <c r="V205" s="17">
        <f t="shared" si="22"/>
        <v>72256.53247073432</v>
      </c>
      <c r="W205" s="18">
        <f t="shared" si="23"/>
        <v>0.5256759971464102</v>
      </c>
      <c r="X205" s="18">
        <f t="shared" si="24"/>
        <v>0.3682200075646557</v>
      </c>
    </row>
    <row r="206" spans="14:24" ht="12.75">
      <c r="N206" s="2"/>
      <c r="O206" s="2"/>
      <c r="P206" s="2"/>
      <c r="R206" s="16">
        <f t="shared" si="25"/>
        <v>48808.35289017803</v>
      </c>
      <c r="S206" s="16">
        <f t="shared" si="27"/>
        <v>195490.46143725037</v>
      </c>
      <c r="T206" s="16">
        <f t="shared" si="26"/>
        <v>193478.50224151433</v>
      </c>
      <c r="U206" s="17">
        <f t="shared" si="21"/>
        <v>33394.55258856455</v>
      </c>
      <c r="V206" s="17">
        <f t="shared" si="22"/>
        <v>-150932.60471801303</v>
      </c>
      <c r="W206" s="18">
        <f t="shared" si="23"/>
        <v>0.1878691089888452</v>
      </c>
      <c r="X206" s="18">
        <f t="shared" si="24"/>
        <v>-0.8161632920963086</v>
      </c>
    </row>
    <row r="207" spans="14:24" ht="12.75">
      <c r="N207" s="2"/>
      <c r="O207" s="2"/>
      <c r="P207" s="2"/>
      <c r="R207" s="16">
        <f t="shared" si="25"/>
        <v>49051.17554137295</v>
      </c>
      <c r="S207" s="16">
        <f t="shared" si="27"/>
        <v>196463.04582251032</v>
      </c>
      <c r="T207" s="16">
        <f t="shared" si="26"/>
        <v>194441.0768795318</v>
      </c>
      <c r="U207" s="17">
        <f t="shared" si="21"/>
        <v>139904.56760391014</v>
      </c>
      <c r="V207" s="17">
        <f t="shared" si="22"/>
        <v>-292701.5836350752</v>
      </c>
      <c r="W207" s="18">
        <f t="shared" si="23"/>
        <v>0.7588198786277021</v>
      </c>
      <c r="X207" s="18">
        <f t="shared" si="24"/>
        <v>-1.5684795255577875</v>
      </c>
    </row>
    <row r="208" spans="14:24" ht="12.75">
      <c r="N208" s="2"/>
      <c r="O208" s="2"/>
      <c r="P208" s="2"/>
      <c r="R208" s="16">
        <f t="shared" si="25"/>
        <v>49293.998192567866</v>
      </c>
      <c r="S208" s="16">
        <f t="shared" si="27"/>
        <v>197435.63020777027</v>
      </c>
      <c r="T208" s="16">
        <f t="shared" si="26"/>
        <v>195403.6515175493</v>
      </c>
      <c r="U208" s="17">
        <f t="shared" si="21"/>
        <v>223573.99659528397</v>
      </c>
      <c r="V208" s="17">
        <f t="shared" si="22"/>
        <v>-219652.0887643079</v>
      </c>
      <c r="W208" s="18">
        <f t="shared" si="23"/>
        <v>1.2073328646693045</v>
      </c>
      <c r="X208" s="18">
        <f t="shared" si="24"/>
        <v>-1.1808325152087191</v>
      </c>
    </row>
    <row r="209" spans="14:24" ht="12.75">
      <c r="N209" s="2"/>
      <c r="O209" s="2"/>
      <c r="P209" s="2"/>
      <c r="R209" s="16">
        <f t="shared" si="25"/>
        <v>49536.82084376278</v>
      </c>
      <c r="S209" s="16">
        <f t="shared" si="27"/>
        <v>198408.21459303022</v>
      </c>
      <c r="T209" s="16">
        <f t="shared" si="26"/>
        <v>196366.22615556678</v>
      </c>
      <c r="U209" s="17">
        <f t="shared" si="21"/>
        <v>104323.29596576907</v>
      </c>
      <c r="V209" s="17">
        <f t="shared" si="22"/>
        <v>-73869.70959960688</v>
      </c>
      <c r="W209" s="18">
        <f t="shared" si="23"/>
        <v>0.5680851911563037</v>
      </c>
      <c r="X209" s="18">
        <f t="shared" si="24"/>
        <v>-0.4072186312969011</v>
      </c>
    </row>
    <row r="210" spans="14:24" ht="12.75">
      <c r="N210" s="2"/>
      <c r="O210" s="2"/>
      <c r="P210" s="2"/>
      <c r="R210" s="16">
        <f t="shared" si="25"/>
        <v>49779.6434949577</v>
      </c>
      <c r="S210" s="16">
        <f t="shared" si="27"/>
        <v>199380.79897829017</v>
      </c>
      <c r="T210" s="16">
        <f t="shared" si="26"/>
        <v>197328.80079358426</v>
      </c>
      <c r="U210" s="17">
        <f t="shared" si="21"/>
        <v>-132324.7373756373</v>
      </c>
      <c r="V210" s="17">
        <f t="shared" si="22"/>
        <v>-76302.38951697385</v>
      </c>
      <c r="W210" s="18">
        <f t="shared" si="23"/>
        <v>-0.7004751104297114</v>
      </c>
      <c r="X210" s="18">
        <f t="shared" si="24"/>
        <v>-0.42012797582791855</v>
      </c>
    </row>
    <row r="211" spans="14:24" ht="12.75">
      <c r="N211" s="2"/>
      <c r="O211" s="2"/>
      <c r="P211" s="2"/>
      <c r="R211" s="16">
        <f t="shared" si="25"/>
        <v>50022.46614615262</v>
      </c>
      <c r="S211" s="16">
        <f t="shared" si="27"/>
        <v>200353.38336355012</v>
      </c>
      <c r="T211" s="16">
        <f t="shared" si="26"/>
        <v>198291.37543160174</v>
      </c>
      <c r="U211" s="17">
        <f t="shared" si="21"/>
        <v>-242455.81657684402</v>
      </c>
      <c r="V211" s="17">
        <f t="shared" si="22"/>
        <v>-222227.0772902938</v>
      </c>
      <c r="W211" s="18">
        <f t="shared" si="23"/>
        <v>-1.2908367249879988</v>
      </c>
      <c r="X211" s="18">
        <f t="shared" si="24"/>
        <v>-1.1944970395910914</v>
      </c>
    </row>
    <row r="212" spans="14:24" ht="12.75">
      <c r="N212" s="2"/>
      <c r="O212" s="2"/>
      <c r="P212" s="2"/>
      <c r="R212" s="16">
        <f t="shared" si="25"/>
        <v>50265.28879734754</v>
      </c>
      <c r="S212" s="16">
        <f t="shared" si="27"/>
        <v>201325.96774881007</v>
      </c>
      <c r="T212" s="16">
        <f t="shared" si="26"/>
        <v>199253.95006961923</v>
      </c>
      <c r="U212" s="17">
        <f t="shared" si="21"/>
        <v>-148786.0258064473</v>
      </c>
      <c r="V212" s="17">
        <f t="shared" si="22"/>
        <v>-285547.31319865107</v>
      </c>
      <c r="W212" s="18">
        <f t="shared" si="23"/>
        <v>-0.7887164396367727</v>
      </c>
      <c r="X212" s="18">
        <f t="shared" si="24"/>
        <v>-1.530514423255371</v>
      </c>
    </row>
    <row r="213" spans="14:24" ht="12.75">
      <c r="N213" s="2"/>
      <c r="O213" s="2"/>
      <c r="P213" s="2"/>
      <c r="R213" s="16">
        <f t="shared" si="25"/>
        <v>50508.111448542455</v>
      </c>
      <c r="S213" s="16">
        <f t="shared" si="27"/>
        <v>202298.55213407002</v>
      </c>
      <c r="T213" s="16">
        <f t="shared" si="26"/>
        <v>200216.5247076367</v>
      </c>
      <c r="U213" s="17">
        <f t="shared" si="21"/>
        <v>-40776.195023901586</v>
      </c>
      <c r="V213" s="17">
        <f t="shared" si="22"/>
        <v>-129083.41276122909</v>
      </c>
      <c r="W213" s="18">
        <f t="shared" si="23"/>
        <v>-0.20972585358744966</v>
      </c>
      <c r="X213" s="18">
        <f t="shared" si="24"/>
        <v>-0.7002176040997771</v>
      </c>
    </row>
    <row r="214" spans="14:24" ht="12.75">
      <c r="N214" s="2"/>
      <c r="O214" s="2"/>
      <c r="P214" s="2"/>
      <c r="R214" s="16">
        <f t="shared" si="25"/>
        <v>50750.93409973737</v>
      </c>
      <c r="S214" s="16">
        <f t="shared" si="27"/>
        <v>203271.13651932997</v>
      </c>
      <c r="T214" s="16">
        <f t="shared" si="26"/>
        <v>201179.0993456542</v>
      </c>
      <c r="U214" s="17">
        <f t="shared" si="21"/>
        <v>-111122.9641538959</v>
      </c>
      <c r="V214" s="17">
        <f t="shared" si="22"/>
        <v>101797.81794153481</v>
      </c>
      <c r="W214" s="18">
        <f t="shared" si="23"/>
        <v>-0.5868222418528204</v>
      </c>
      <c r="X214" s="18">
        <f t="shared" si="24"/>
        <v>0.5249848286614112</v>
      </c>
    </row>
    <row r="215" spans="14:24" ht="12.75">
      <c r="N215" s="2"/>
      <c r="O215" s="2"/>
      <c r="P215" s="2"/>
      <c r="R215" s="16">
        <f t="shared" si="25"/>
        <v>50993.75675093229</v>
      </c>
      <c r="S215" s="16">
        <f t="shared" si="27"/>
        <v>204243.72090458992</v>
      </c>
      <c r="T215" s="16">
        <f t="shared" si="26"/>
        <v>202141.67398367167</v>
      </c>
      <c r="U215" s="17">
        <f t="shared" si="21"/>
        <v>-287004.89068634657</v>
      </c>
      <c r="V215" s="17">
        <f t="shared" si="22"/>
        <v>169262.22223880963</v>
      </c>
      <c r="W215" s="18">
        <f t="shared" si="23"/>
        <v>-1.5296436404302163</v>
      </c>
      <c r="X215" s="18">
        <f t="shared" si="24"/>
        <v>0.882993801578827</v>
      </c>
    </row>
    <row r="216" spans="14:24" ht="12.75">
      <c r="N216" s="2"/>
      <c r="O216" s="2"/>
      <c r="P216" s="2"/>
      <c r="R216" s="16">
        <f t="shared" si="25"/>
        <v>51236.57940212721</v>
      </c>
      <c r="S216" s="16">
        <f t="shared" si="27"/>
        <v>205216.30528984987</v>
      </c>
      <c r="T216" s="16">
        <f t="shared" si="26"/>
        <v>203104.24862168916</v>
      </c>
      <c r="U216" s="17">
        <f t="shared" si="21"/>
        <v>-324963.4250287746</v>
      </c>
      <c r="V216" s="17">
        <f t="shared" si="22"/>
        <v>60541.60072089079</v>
      </c>
      <c r="W216" s="18">
        <f t="shared" si="23"/>
        <v>-1.7331217302046826</v>
      </c>
      <c r="X216" s="18">
        <f t="shared" si="24"/>
        <v>0.30605314005511</v>
      </c>
    </row>
    <row r="217" spans="14:24" ht="12.75">
      <c r="N217" s="2"/>
      <c r="O217" s="2"/>
      <c r="P217" s="2"/>
      <c r="R217" s="16">
        <f t="shared" si="25"/>
        <v>51479.40205332213</v>
      </c>
      <c r="S217" s="16">
        <f t="shared" si="27"/>
        <v>206188.88967510982</v>
      </c>
      <c r="T217" s="16">
        <f t="shared" si="26"/>
        <v>204066.82325970664</v>
      </c>
      <c r="U217" s="17">
        <f t="shared" si="21"/>
        <v>-143104.35296989474</v>
      </c>
      <c r="V217" s="17">
        <f t="shared" si="22"/>
        <v>-427.02034221729264</v>
      </c>
      <c r="W217" s="18">
        <f t="shared" si="23"/>
        <v>-0.75825962786749</v>
      </c>
      <c r="X217" s="18">
        <f t="shared" si="24"/>
        <v>-0.017485081831719256</v>
      </c>
    </row>
    <row r="218" spans="14:24" ht="12.75">
      <c r="N218" s="2"/>
      <c r="O218" s="2"/>
      <c r="P218" s="2"/>
      <c r="R218" s="16">
        <f t="shared" si="25"/>
        <v>51722.224704517044</v>
      </c>
      <c r="S218" s="16">
        <f t="shared" si="27"/>
        <v>207161.47406036977</v>
      </c>
      <c r="T218" s="16">
        <f t="shared" si="26"/>
        <v>205029.39789772412</v>
      </c>
      <c r="U218" s="17">
        <f t="shared" si="21"/>
        <v>62509.14096611226</v>
      </c>
      <c r="V218" s="17">
        <f t="shared" si="22"/>
        <v>134645.95781576296</v>
      </c>
      <c r="W218" s="18">
        <f t="shared" si="23"/>
        <v>0.343938908054073</v>
      </c>
      <c r="X218" s="18">
        <f t="shared" si="24"/>
        <v>0.6992979192625101</v>
      </c>
    </row>
    <row r="219" spans="14:24" ht="12.75">
      <c r="N219" s="2"/>
      <c r="O219" s="2"/>
      <c r="P219" s="2"/>
      <c r="R219" s="16">
        <f t="shared" si="25"/>
        <v>51965.04735571196</v>
      </c>
      <c r="S219" s="16">
        <f t="shared" si="27"/>
        <v>208134.05844562972</v>
      </c>
      <c r="T219" s="16">
        <f t="shared" si="26"/>
        <v>205991.9725357416</v>
      </c>
      <c r="U219" s="17">
        <f t="shared" si="21"/>
        <v>79125.28993021828</v>
      </c>
      <c r="V219" s="17">
        <f t="shared" si="22"/>
        <v>327924.99954615755</v>
      </c>
      <c r="W219" s="18">
        <f t="shared" si="23"/>
        <v>0.43301037272453957</v>
      </c>
      <c r="X219" s="18">
        <f t="shared" si="24"/>
        <v>1.724959257817545</v>
      </c>
    </row>
    <row r="220" spans="14:24" ht="12.75">
      <c r="N220" s="2"/>
      <c r="O220" s="2"/>
      <c r="P220" s="2"/>
      <c r="R220" s="16">
        <f t="shared" si="25"/>
        <v>52207.87000690688</v>
      </c>
      <c r="S220" s="16">
        <f t="shared" si="27"/>
        <v>209106.64283088967</v>
      </c>
      <c r="T220" s="16">
        <f t="shared" si="26"/>
        <v>206954.54717375909</v>
      </c>
      <c r="U220" s="17">
        <f t="shared" si="21"/>
        <v>-37878.37638680177</v>
      </c>
      <c r="V220" s="17">
        <f t="shared" si="22"/>
        <v>337001.27963618265</v>
      </c>
      <c r="W220" s="18">
        <f t="shared" si="23"/>
        <v>-0.19419199246755794</v>
      </c>
      <c r="X220" s="18">
        <f t="shared" si="24"/>
        <v>1.7731237639269088</v>
      </c>
    </row>
    <row r="221" spans="14:24" ht="12.75">
      <c r="N221" s="2"/>
      <c r="O221" s="2"/>
      <c r="P221" s="2"/>
      <c r="R221" s="16">
        <f t="shared" si="25"/>
        <v>52450.6926581018</v>
      </c>
      <c r="S221" s="16">
        <f t="shared" si="27"/>
        <v>210079.22721614962</v>
      </c>
      <c r="T221" s="16">
        <f t="shared" si="26"/>
        <v>207917.12181177657</v>
      </c>
      <c r="U221" s="17">
        <f t="shared" si="21"/>
        <v>-46195.18766974658</v>
      </c>
      <c r="V221" s="17">
        <f t="shared" si="22"/>
        <v>143787.38344320218</v>
      </c>
      <c r="W221" s="18">
        <f t="shared" si="23"/>
        <v>-0.23877455873847922</v>
      </c>
      <c r="X221" s="18">
        <f t="shared" si="24"/>
        <v>0.7478081289644974</v>
      </c>
    </row>
    <row r="222" spans="14:24" ht="12.75">
      <c r="N222" s="2"/>
      <c r="O222" s="2"/>
      <c r="P222" s="2"/>
      <c r="R222" s="16">
        <f t="shared" si="25"/>
        <v>52693.515309296716</v>
      </c>
      <c r="S222" s="16">
        <f t="shared" si="27"/>
        <v>211051.81160140957</v>
      </c>
      <c r="T222" s="16">
        <f t="shared" si="26"/>
        <v>208879.69644979405</v>
      </c>
      <c r="U222" s="17">
        <f t="shared" si="21"/>
        <v>144820.6816745676</v>
      </c>
      <c r="V222" s="17">
        <f t="shared" si="22"/>
        <v>-18443.06455783386</v>
      </c>
      <c r="W222" s="18">
        <f t="shared" si="23"/>
        <v>0.7851728850738084</v>
      </c>
      <c r="X222" s="18">
        <f t="shared" si="24"/>
        <v>-0.11308965364779588</v>
      </c>
    </row>
    <row r="223" spans="14:24" ht="12.75">
      <c r="N223" s="2"/>
      <c r="O223" s="2"/>
      <c r="P223" s="2"/>
      <c r="R223" s="16">
        <f t="shared" si="25"/>
        <v>52936.33796049163</v>
      </c>
      <c r="S223" s="16">
        <f t="shared" si="27"/>
        <v>212024.39598666952</v>
      </c>
      <c r="T223" s="16">
        <f t="shared" si="26"/>
        <v>209842.27108781153</v>
      </c>
      <c r="U223" s="17">
        <f t="shared" si="21"/>
        <v>340697.5807214476</v>
      </c>
      <c r="V223" s="17">
        <f t="shared" si="22"/>
        <v>20246.941285993307</v>
      </c>
      <c r="W223" s="18">
        <f t="shared" si="23"/>
        <v>1.8351780535941193</v>
      </c>
      <c r="X223" s="18">
        <f t="shared" si="24"/>
        <v>0.0922240877036104</v>
      </c>
    </row>
    <row r="224" spans="14:24" ht="12.75">
      <c r="N224" s="2"/>
      <c r="O224" s="2"/>
      <c r="P224" s="2"/>
      <c r="R224" s="16">
        <f t="shared" si="25"/>
        <v>53179.16061168655</v>
      </c>
      <c r="S224" s="16">
        <f t="shared" si="27"/>
        <v>212996.98037192947</v>
      </c>
      <c r="T224" s="16">
        <f t="shared" si="26"/>
        <v>210804.84572582901</v>
      </c>
      <c r="U224" s="17">
        <f t="shared" si="21"/>
        <v>319144.121625855</v>
      </c>
      <c r="V224" s="17">
        <f t="shared" si="22"/>
        <v>137956.17216021262</v>
      </c>
      <c r="W224" s="18">
        <f t="shared" si="23"/>
        <v>1.7196399602304555</v>
      </c>
      <c r="X224" s="18">
        <f t="shared" si="24"/>
        <v>0.716864018747669</v>
      </c>
    </row>
    <row r="225" spans="14:24" ht="12.75">
      <c r="N225" s="2"/>
      <c r="O225" s="2"/>
      <c r="P225" s="2"/>
      <c r="R225" s="16">
        <f t="shared" si="25"/>
        <v>53421.98326288147</v>
      </c>
      <c r="S225" s="16">
        <f t="shared" si="27"/>
        <v>213969.56475718942</v>
      </c>
      <c r="T225" s="16">
        <f t="shared" si="26"/>
        <v>211767.4203638465</v>
      </c>
      <c r="U225" s="17">
        <f t="shared" si="21"/>
        <v>129717.40462812659</v>
      </c>
      <c r="V225" s="17">
        <f t="shared" si="22"/>
        <v>92169.02101973379</v>
      </c>
      <c r="W225" s="18">
        <f t="shared" si="23"/>
        <v>0.7042112247783707</v>
      </c>
      <c r="X225" s="18">
        <f t="shared" si="24"/>
        <v>0.47388831736317666</v>
      </c>
    </row>
    <row r="226" spans="14:24" ht="12.75">
      <c r="N226" s="2"/>
      <c r="O226" s="2"/>
      <c r="P226" s="2"/>
      <c r="R226" s="16">
        <f t="shared" si="25"/>
        <v>53664.80591407639</v>
      </c>
      <c r="S226" s="16">
        <f t="shared" si="27"/>
        <v>214942.14914244937</v>
      </c>
      <c r="T226" s="16">
        <f t="shared" si="26"/>
        <v>212729.99500186398</v>
      </c>
      <c r="U226" s="17">
        <f t="shared" si="21"/>
        <v>25997.930854635924</v>
      </c>
      <c r="V226" s="17">
        <f t="shared" si="22"/>
        <v>-140954.6239959839</v>
      </c>
      <c r="W226" s="18">
        <f t="shared" si="23"/>
        <v>0.1482192519204222</v>
      </c>
      <c r="X226" s="18">
        <f t="shared" si="24"/>
        <v>-0.7632137898025823</v>
      </c>
    </row>
    <row r="227" spans="14:24" ht="12.75">
      <c r="N227" s="2"/>
      <c r="O227" s="2"/>
      <c r="P227" s="2"/>
      <c r="R227" s="16">
        <f t="shared" si="25"/>
        <v>53907.628565271305</v>
      </c>
      <c r="S227" s="16">
        <f t="shared" si="27"/>
        <v>215914.73352770932</v>
      </c>
      <c r="T227" s="16">
        <f t="shared" si="26"/>
        <v>213692.56963988146</v>
      </c>
      <c r="U227" s="17">
        <f t="shared" si="21"/>
        <v>120115.69986440444</v>
      </c>
      <c r="V227" s="17">
        <f t="shared" si="22"/>
        <v>-323502.8029611552</v>
      </c>
      <c r="W227" s="18">
        <f t="shared" si="23"/>
        <v>0.6527409407501279</v>
      </c>
      <c r="X227" s="18">
        <f t="shared" si="24"/>
        <v>-1.7319303558199826</v>
      </c>
    </row>
    <row r="228" spans="14:24" ht="12.75">
      <c r="N228" s="2"/>
      <c r="O228" s="2"/>
      <c r="P228" s="2"/>
      <c r="R228" s="16">
        <f t="shared" si="25"/>
        <v>54150.45121646622</v>
      </c>
      <c r="S228" s="16">
        <f t="shared" si="27"/>
        <v>216887.31791296927</v>
      </c>
      <c r="T228" s="16">
        <f t="shared" si="26"/>
        <v>214655.14427789894</v>
      </c>
      <c r="U228" s="17">
        <f t="shared" si="21"/>
        <v>230596.68533668588</v>
      </c>
      <c r="V228" s="17">
        <f t="shared" si="22"/>
        <v>-271528.93729941756</v>
      </c>
      <c r="W228" s="18">
        <f t="shared" si="23"/>
        <v>1.2449782404704426</v>
      </c>
      <c r="X228" s="18">
        <f t="shared" si="24"/>
        <v>-1.4561240182717228</v>
      </c>
    </row>
    <row r="229" spans="14:24" ht="12.75">
      <c r="N229" s="2"/>
      <c r="O229" s="2"/>
      <c r="P229" s="2"/>
      <c r="R229" s="16">
        <f t="shared" si="25"/>
        <v>54393.27386766114</v>
      </c>
      <c r="S229" s="16">
        <f t="shared" si="27"/>
        <v>217859.90229822922</v>
      </c>
      <c r="T229" s="16">
        <f t="shared" si="26"/>
        <v>215617.71891591643</v>
      </c>
      <c r="U229" s="17">
        <f aca="true" t="shared" si="28" ref="U229:U264">(R229-S229)*COS(T229)+S229*COS((R229/S229-1)*T229)</f>
        <v>133572.60191621006</v>
      </c>
      <c r="V229" s="17">
        <f aca="true" t="shared" si="29" ref="V229:V264">(R229-S229)*SIN(T229)-S229*SIN((R229/S229-1)*T229)</f>
        <v>-100912.21673386602</v>
      </c>
      <c r="W229" s="18">
        <f t="shared" si="23"/>
        <v>0.7248771486205912</v>
      </c>
      <c r="X229" s="18">
        <f t="shared" si="24"/>
        <v>-0.5507233476742617</v>
      </c>
    </row>
    <row r="230" spans="14:24" ht="12.75">
      <c r="N230" s="2"/>
      <c r="O230" s="2"/>
      <c r="P230" s="2"/>
      <c r="R230" s="16">
        <f t="shared" si="25"/>
        <v>54636.09651885606</v>
      </c>
      <c r="S230" s="16">
        <f t="shared" si="27"/>
        <v>218832.48668348917</v>
      </c>
      <c r="T230" s="16">
        <f t="shared" si="26"/>
        <v>216580.2935539339</v>
      </c>
      <c r="U230" s="17">
        <f t="shared" si="28"/>
        <v>-123772.1030870624</v>
      </c>
      <c r="V230" s="17">
        <f t="shared" si="29"/>
        <v>-66444.00748568325</v>
      </c>
      <c r="W230" s="18">
        <f t="shared" si="23"/>
        <v>-0.65462840644795</v>
      </c>
      <c r="X230" s="18">
        <f t="shared" si="24"/>
        <v>-0.36781314013919036</v>
      </c>
    </row>
    <row r="231" spans="14:24" ht="12.75">
      <c r="N231" s="2"/>
      <c r="O231" s="2"/>
      <c r="P231" s="2"/>
      <c r="R231" s="16">
        <f t="shared" si="25"/>
        <v>54878.91917005098</v>
      </c>
      <c r="S231" s="16">
        <f t="shared" si="27"/>
        <v>219805.07106874912</v>
      </c>
      <c r="T231" s="16">
        <f t="shared" si="26"/>
        <v>217542.8681919514</v>
      </c>
      <c r="U231" s="17">
        <f t="shared" si="28"/>
        <v>-277216.52348295617</v>
      </c>
      <c r="V231" s="17">
        <f t="shared" si="29"/>
        <v>-211496.50556611252</v>
      </c>
      <c r="W231" s="18">
        <f t="shared" si="23"/>
        <v>-1.4771727456746546</v>
      </c>
      <c r="X231" s="18">
        <f t="shared" si="24"/>
        <v>-1.1375538115020534</v>
      </c>
    </row>
    <row r="232" spans="14:24" ht="12.75">
      <c r="N232" s="2"/>
      <c r="O232" s="2"/>
      <c r="P232" s="2"/>
      <c r="R232" s="16">
        <f t="shared" si="25"/>
        <v>55121.741821245894</v>
      </c>
      <c r="S232" s="16">
        <f t="shared" si="27"/>
        <v>220777.65545400907</v>
      </c>
      <c r="T232" s="16">
        <f t="shared" si="26"/>
        <v>218505.44282996887</v>
      </c>
      <c r="U232" s="17">
        <f t="shared" si="28"/>
        <v>-197060.04256001412</v>
      </c>
      <c r="V232" s="17">
        <f t="shared" si="29"/>
        <v>-306954.20067640493</v>
      </c>
      <c r="W232" s="18">
        <f t="shared" si="23"/>
        <v>-1.0474910442130372</v>
      </c>
      <c r="X232" s="18">
        <f t="shared" si="24"/>
        <v>-1.6441129627977844</v>
      </c>
    </row>
    <row r="233" spans="14:24" ht="12.75">
      <c r="N233" s="2"/>
      <c r="O233" s="2"/>
      <c r="P233" s="2"/>
      <c r="R233" s="16">
        <f t="shared" si="25"/>
        <v>55364.56447244081</v>
      </c>
      <c r="S233" s="16">
        <f t="shared" si="27"/>
        <v>221750.23983926902</v>
      </c>
      <c r="T233" s="16">
        <f t="shared" si="26"/>
        <v>219468.01746798636</v>
      </c>
      <c r="U233" s="17">
        <f t="shared" si="28"/>
        <v>-58937.65765486975</v>
      </c>
      <c r="V233" s="17">
        <f t="shared" si="29"/>
        <v>-165685.48246257688</v>
      </c>
      <c r="W233" s="18">
        <f t="shared" si="23"/>
        <v>-0.3070810277973551</v>
      </c>
      <c r="X233" s="18">
        <f t="shared" si="24"/>
        <v>-0.8944514303215334</v>
      </c>
    </row>
    <row r="234" spans="14:24" ht="12.75">
      <c r="N234" s="2"/>
      <c r="O234" s="2"/>
      <c r="P234" s="2"/>
      <c r="R234" s="16">
        <f t="shared" si="25"/>
        <v>55607.38712363573</v>
      </c>
      <c r="S234" s="16">
        <f t="shared" si="27"/>
        <v>222722.82422452897</v>
      </c>
      <c r="T234" s="16">
        <f t="shared" si="26"/>
        <v>220430.59210600384</v>
      </c>
      <c r="U234" s="17">
        <f t="shared" si="28"/>
        <v>-99003.88214903505</v>
      </c>
      <c r="V234" s="17">
        <f t="shared" si="29"/>
        <v>95326.7212379073</v>
      </c>
      <c r="W234" s="18">
        <f t="shared" si="23"/>
        <v>-0.5218574665028705</v>
      </c>
      <c r="X234" s="18">
        <f t="shared" si="24"/>
        <v>0.49064508003921004</v>
      </c>
    </row>
    <row r="235" spans="14:24" ht="12.75">
      <c r="N235" s="2"/>
      <c r="O235" s="2"/>
      <c r="P235" s="2"/>
      <c r="R235" s="16">
        <f t="shared" si="25"/>
        <v>55850.20977483065</v>
      </c>
      <c r="S235" s="16">
        <f t="shared" si="27"/>
        <v>223695.40860978892</v>
      </c>
      <c r="T235" s="16">
        <f t="shared" si="26"/>
        <v>221393.16674402132</v>
      </c>
      <c r="U235" s="17">
        <f t="shared" si="28"/>
        <v>-285984.55684026226</v>
      </c>
      <c r="V235" s="17">
        <f t="shared" si="29"/>
        <v>205388.6390854423</v>
      </c>
      <c r="W235" s="18">
        <f t="shared" si="23"/>
        <v>-1.5241741041182884</v>
      </c>
      <c r="X235" s="18">
        <f t="shared" si="24"/>
        <v>1.074703511686974</v>
      </c>
    </row>
    <row r="236" spans="14:24" ht="12.75">
      <c r="N236" s="2"/>
      <c r="O236" s="2"/>
      <c r="P236" s="2"/>
      <c r="R236" s="16">
        <f t="shared" si="25"/>
        <v>56093.032426025566</v>
      </c>
      <c r="S236" s="16">
        <f t="shared" si="27"/>
        <v>224667.99299504887</v>
      </c>
      <c r="T236" s="16">
        <f t="shared" si="26"/>
        <v>222355.7413820388</v>
      </c>
      <c r="U236" s="17">
        <f t="shared" si="28"/>
        <v>-359273.09743859223</v>
      </c>
      <c r="V236" s="17">
        <f t="shared" si="29"/>
        <v>101265.50720782793</v>
      </c>
      <c r="W236" s="18">
        <f t="shared" si="23"/>
        <v>-1.9170399642376053</v>
      </c>
      <c r="X236" s="18">
        <f t="shared" si="24"/>
        <v>0.5221600498609109</v>
      </c>
    </row>
    <row r="237" spans="14:24" ht="12.75">
      <c r="N237" s="2"/>
      <c r="O237" s="2"/>
      <c r="P237" s="2"/>
      <c r="R237" s="16">
        <f t="shared" si="25"/>
        <v>56335.85507722048</v>
      </c>
      <c r="S237" s="16">
        <f t="shared" si="27"/>
        <v>225640.57738030882</v>
      </c>
      <c r="T237" s="16">
        <f t="shared" si="26"/>
        <v>223318.31602005629</v>
      </c>
      <c r="U237" s="17">
        <f t="shared" si="28"/>
        <v>-184343.8000487385</v>
      </c>
      <c r="V237" s="17">
        <f t="shared" si="29"/>
        <v>6867.269567003124</v>
      </c>
      <c r="W237" s="18">
        <f t="shared" si="23"/>
        <v>-0.9793251684718582</v>
      </c>
      <c r="X237" s="18">
        <f t="shared" si="24"/>
        <v>0.021223052713646606</v>
      </c>
    </row>
    <row r="238" spans="14:24" ht="12.75">
      <c r="N238" s="2"/>
      <c r="O238" s="2"/>
      <c r="P238" s="2"/>
      <c r="R238" s="16">
        <f t="shared" si="25"/>
        <v>56578.6777284154</v>
      </c>
      <c r="S238" s="16">
        <f t="shared" si="27"/>
        <v>226613.16176556877</v>
      </c>
      <c r="T238" s="16">
        <f t="shared" si="26"/>
        <v>224280.89065807377</v>
      </c>
      <c r="U238" s="17">
        <f t="shared" si="28"/>
        <v>58776.54768516001</v>
      </c>
      <c r="V238" s="17">
        <f t="shared" si="29"/>
        <v>120659.4773617879</v>
      </c>
      <c r="W238" s="18">
        <f t="shared" si="23"/>
        <v>0.3239302074055803</v>
      </c>
      <c r="X238" s="18">
        <f t="shared" si="24"/>
        <v>0.6250767717668168</v>
      </c>
    </row>
    <row r="239" spans="14:24" ht="12.75">
      <c r="N239" s="2"/>
      <c r="O239" s="2"/>
      <c r="P239" s="2"/>
      <c r="R239" s="16">
        <f t="shared" si="25"/>
        <v>56821.50037961032</v>
      </c>
      <c r="S239" s="16">
        <f t="shared" si="27"/>
        <v>227585.74615082872</v>
      </c>
      <c r="T239" s="16">
        <f t="shared" si="26"/>
        <v>225243.46529609125</v>
      </c>
      <c r="U239" s="17">
        <f t="shared" si="28"/>
        <v>113970.93509984287</v>
      </c>
      <c r="V239" s="17">
        <f t="shared" si="29"/>
        <v>336543.2851558009</v>
      </c>
      <c r="W239" s="18">
        <f t="shared" si="23"/>
        <v>0.6198017080303627</v>
      </c>
      <c r="X239" s="18">
        <f t="shared" si="24"/>
        <v>1.77069335436158</v>
      </c>
    </row>
    <row r="240" spans="14:24" ht="12.75">
      <c r="N240" s="2"/>
      <c r="O240" s="2"/>
      <c r="P240" s="2"/>
      <c r="R240" s="16">
        <f t="shared" si="25"/>
        <v>57064.32303080524</v>
      </c>
      <c r="S240" s="16">
        <f t="shared" si="27"/>
        <v>228558.33053608867</v>
      </c>
      <c r="T240" s="16">
        <f t="shared" si="26"/>
        <v>226206.03993410873</v>
      </c>
      <c r="U240" s="17">
        <f t="shared" si="28"/>
        <v>-8100.977503163958</v>
      </c>
      <c r="V240" s="17">
        <f t="shared" si="29"/>
        <v>381662.7745358929</v>
      </c>
      <c r="W240" s="18">
        <f t="shared" si="23"/>
        <v>-0.03456917382457177</v>
      </c>
      <c r="X240" s="18">
        <f t="shared" si="24"/>
        <v>2.0101260184424437</v>
      </c>
    </row>
    <row r="241" spans="14:24" ht="12.75">
      <c r="N241" s="2"/>
      <c r="O241" s="2"/>
      <c r="P241" s="2"/>
      <c r="R241" s="16">
        <f t="shared" si="25"/>
        <v>57307.145682000155</v>
      </c>
      <c r="S241" s="16">
        <f t="shared" si="27"/>
        <v>229530.91492134862</v>
      </c>
      <c r="T241" s="16">
        <f t="shared" si="26"/>
        <v>227168.61457212621</v>
      </c>
      <c r="U241" s="17">
        <f t="shared" si="28"/>
        <v>-50919.67468478366</v>
      </c>
      <c r="V241" s="17">
        <f t="shared" si="29"/>
        <v>186419.35156120808</v>
      </c>
      <c r="W241" s="18">
        <f t="shared" si="23"/>
        <v>-0.264100341454739</v>
      </c>
      <c r="X241" s="18">
        <f t="shared" si="24"/>
        <v>0.9740404255119055</v>
      </c>
    </row>
    <row r="242" spans="14:24" ht="12.75">
      <c r="N242" s="2"/>
      <c r="O242" s="2"/>
      <c r="P242" s="2"/>
      <c r="R242" s="16">
        <f t="shared" si="25"/>
        <v>57549.96833319507</v>
      </c>
      <c r="S242" s="16">
        <f t="shared" si="27"/>
        <v>230503.49930660857</v>
      </c>
      <c r="T242" s="16">
        <f t="shared" si="26"/>
        <v>228131.1892101437</v>
      </c>
      <c r="U242" s="17">
        <f t="shared" si="28"/>
        <v>129568.04029274677</v>
      </c>
      <c r="V242" s="17">
        <f t="shared" si="29"/>
        <v>-18045.37473591359</v>
      </c>
      <c r="W242" s="18">
        <f t="shared" si="23"/>
        <v>0.7034105518817476</v>
      </c>
      <c r="X242" s="18">
        <f t="shared" si="24"/>
        <v>-0.11097925889713568</v>
      </c>
    </row>
    <row r="243" spans="14:24" ht="12.75">
      <c r="N243" s="2"/>
      <c r="O243" s="2"/>
      <c r="P243" s="2"/>
      <c r="R243" s="16">
        <f t="shared" si="25"/>
        <v>57792.79098438999</v>
      </c>
      <c r="S243" s="16">
        <f t="shared" si="27"/>
        <v>231476.08369186852</v>
      </c>
      <c r="T243" s="16">
        <f t="shared" si="26"/>
        <v>229093.76384816118</v>
      </c>
      <c r="U243" s="17">
        <f t="shared" si="28"/>
        <v>358180.8524848097</v>
      </c>
      <c r="V243" s="17">
        <f t="shared" si="29"/>
        <v>-10815.113141132446</v>
      </c>
      <c r="W243" s="18">
        <f t="shared" si="23"/>
        <v>1.9288977612446976</v>
      </c>
      <c r="X243" s="18">
        <f t="shared" si="24"/>
        <v>-0.07261089924978911</v>
      </c>
    </row>
    <row r="244" spans="14:24" ht="12.75">
      <c r="N244" s="2"/>
      <c r="O244" s="2"/>
      <c r="P244" s="2"/>
      <c r="R244" s="16">
        <f t="shared" si="25"/>
        <v>58035.61363558491</v>
      </c>
      <c r="S244" s="16">
        <f t="shared" si="27"/>
        <v>232448.66807712847</v>
      </c>
      <c r="T244" s="16">
        <f t="shared" si="26"/>
        <v>230056.33848617866</v>
      </c>
      <c r="U244" s="17">
        <f t="shared" si="28"/>
        <v>370730.1218724825</v>
      </c>
      <c r="V244" s="17">
        <f t="shared" si="29"/>
        <v>121685.57697819771</v>
      </c>
      <c r="W244" s="18">
        <f t="shared" si="23"/>
        <v>1.9961685715461026</v>
      </c>
      <c r="X244" s="18">
        <f t="shared" si="24"/>
        <v>0.6305219079628339</v>
      </c>
    </row>
    <row r="245" spans="14:24" ht="12.75">
      <c r="N245" s="2"/>
      <c r="O245" s="2"/>
      <c r="P245" s="2"/>
      <c r="R245" s="16">
        <f t="shared" si="25"/>
        <v>58278.436286779826</v>
      </c>
      <c r="S245" s="16">
        <f t="shared" si="27"/>
        <v>233421.25246238842</v>
      </c>
      <c r="T245" s="16">
        <f t="shared" si="26"/>
        <v>231018.91312419614</v>
      </c>
      <c r="U245" s="17">
        <f t="shared" si="28"/>
        <v>170224.77844146237</v>
      </c>
      <c r="V245" s="17">
        <f t="shared" si="29"/>
        <v>109091.27330514122</v>
      </c>
      <c r="W245" s="18">
        <f t="shared" si="23"/>
        <v>0.9213524602897992</v>
      </c>
      <c r="X245" s="18">
        <f t="shared" si="24"/>
        <v>0.5636885345777654</v>
      </c>
    </row>
    <row r="246" spans="14:24" ht="12.75">
      <c r="N246" s="2"/>
      <c r="O246" s="2"/>
      <c r="P246" s="2"/>
      <c r="R246" s="16">
        <f t="shared" si="25"/>
        <v>58521.258937974744</v>
      </c>
      <c r="S246" s="16">
        <f t="shared" si="27"/>
        <v>234393.83684764837</v>
      </c>
      <c r="T246" s="16">
        <f t="shared" si="26"/>
        <v>231981.48776221363</v>
      </c>
      <c r="U246" s="17">
        <f t="shared" si="28"/>
        <v>22594.530743645446</v>
      </c>
      <c r="V246" s="17">
        <f t="shared" si="29"/>
        <v>-125239.97079324992</v>
      </c>
      <c r="W246" s="18">
        <f t="shared" si="23"/>
        <v>0.12997520310981017</v>
      </c>
      <c r="X246" s="18">
        <f t="shared" si="24"/>
        <v>-0.6798218602144419</v>
      </c>
    </row>
    <row r="247" spans="14:24" ht="12.75">
      <c r="N247" s="2"/>
      <c r="O247" s="2"/>
      <c r="P247" s="2"/>
      <c r="R247" s="16">
        <f t="shared" si="25"/>
        <v>58764.08158916966</v>
      </c>
      <c r="S247" s="16">
        <f t="shared" si="27"/>
        <v>235366.42123290832</v>
      </c>
      <c r="T247" s="16">
        <f t="shared" si="26"/>
        <v>232944.0624002311</v>
      </c>
      <c r="U247" s="17">
        <f t="shared" si="28"/>
        <v>95016.02164750101</v>
      </c>
      <c r="V247" s="17">
        <f t="shared" si="29"/>
        <v>-348448.6127366631</v>
      </c>
      <c r="W247" s="18">
        <f t="shared" si="23"/>
        <v>0.5181932121298292</v>
      </c>
      <c r="X247" s="18">
        <f t="shared" si="24"/>
        <v>-1.8643086644902862</v>
      </c>
    </row>
    <row r="248" spans="14:24" ht="12.75">
      <c r="N248" s="2"/>
      <c r="O248" s="2"/>
      <c r="P248" s="2"/>
      <c r="R248" s="16">
        <f t="shared" si="25"/>
        <v>59006.90424036458</v>
      </c>
      <c r="S248" s="16">
        <f t="shared" si="27"/>
        <v>236339.00561816827</v>
      </c>
      <c r="T248" s="16">
        <f t="shared" si="26"/>
        <v>233906.6370382486</v>
      </c>
      <c r="U248" s="17">
        <f t="shared" si="28"/>
        <v>229337.00478416577</v>
      </c>
      <c r="V248" s="17">
        <f t="shared" si="29"/>
        <v>-326003.47593536007</v>
      </c>
      <c r="W248" s="18">
        <f t="shared" si="23"/>
        <v>1.2382256775226594</v>
      </c>
      <c r="X248" s="18">
        <f t="shared" si="24"/>
        <v>-1.7452005146900222</v>
      </c>
    </row>
    <row r="249" spans="14:24" ht="12.75">
      <c r="N249" s="2"/>
      <c r="O249" s="2"/>
      <c r="P249" s="2"/>
      <c r="R249" s="16">
        <f t="shared" si="25"/>
        <v>59249.7268915595</v>
      </c>
      <c r="S249" s="16">
        <f t="shared" si="27"/>
        <v>237311.59000342822</v>
      </c>
      <c r="T249" s="16">
        <f t="shared" si="26"/>
        <v>234869.21167626607</v>
      </c>
      <c r="U249" s="17">
        <f t="shared" si="28"/>
        <v>161840.20604732077</v>
      </c>
      <c r="V249" s="17">
        <f t="shared" si="29"/>
        <v>-135797.6304906056</v>
      </c>
      <c r="W249" s="18">
        <f t="shared" si="23"/>
        <v>0.876406658143042</v>
      </c>
      <c r="X249" s="18">
        <f t="shared" si="24"/>
        <v>-0.7358475072802175</v>
      </c>
    </row>
    <row r="250" spans="14:24" ht="12.75">
      <c r="N250" s="2"/>
      <c r="O250" s="2"/>
      <c r="P250" s="2"/>
      <c r="R250" s="16">
        <f t="shared" si="25"/>
        <v>59492.549542754416</v>
      </c>
      <c r="S250" s="16">
        <f t="shared" si="27"/>
        <v>238284.17438868817</v>
      </c>
      <c r="T250" s="16">
        <f t="shared" si="26"/>
        <v>235831.78631428356</v>
      </c>
      <c r="U250" s="17">
        <f t="shared" si="28"/>
        <v>-108573.53223810784</v>
      </c>
      <c r="V250" s="17">
        <f t="shared" si="29"/>
        <v>-58974.313549659506</v>
      </c>
      <c r="W250" s="18">
        <f t="shared" si="23"/>
        <v>-0.5731559202937507</v>
      </c>
      <c r="X250" s="18">
        <f t="shared" si="24"/>
        <v>-0.32817420043611895</v>
      </c>
    </row>
    <row r="251" spans="14:24" ht="12.75">
      <c r="N251" s="2"/>
      <c r="O251" s="2"/>
      <c r="P251" s="2"/>
      <c r="R251" s="16">
        <f t="shared" si="25"/>
        <v>59735.37219394933</v>
      </c>
      <c r="S251" s="16">
        <f t="shared" si="27"/>
        <v>239256.75877394812</v>
      </c>
      <c r="T251" s="16">
        <f t="shared" si="26"/>
        <v>236794.36095230104</v>
      </c>
      <c r="U251" s="17">
        <f t="shared" si="28"/>
        <v>-307711.3094419638</v>
      </c>
      <c r="V251" s="17">
        <f t="shared" si="29"/>
        <v>-194062.6577839469</v>
      </c>
      <c r="W251" s="18">
        <f t="shared" si="23"/>
        <v>-1.6406411435596713</v>
      </c>
      <c r="X251" s="18">
        <f t="shared" si="24"/>
        <v>-1.0450387436895623</v>
      </c>
    </row>
    <row r="252" spans="14:24" ht="12.75">
      <c r="N252" s="2"/>
      <c r="O252" s="2"/>
      <c r="P252" s="2"/>
      <c r="R252" s="16">
        <f t="shared" si="25"/>
        <v>59978.19484514425</v>
      </c>
      <c r="S252" s="16">
        <f t="shared" si="27"/>
        <v>240229.34315920807</v>
      </c>
      <c r="T252" s="16">
        <f t="shared" si="26"/>
        <v>237756.93559031852</v>
      </c>
      <c r="U252" s="17">
        <f t="shared" si="28"/>
        <v>-250099.39126418464</v>
      </c>
      <c r="V252" s="17">
        <f t="shared" si="29"/>
        <v>-321017.35005891504</v>
      </c>
      <c r="W252" s="18">
        <f t="shared" si="23"/>
        <v>-1.331810382253003</v>
      </c>
      <c r="X252" s="18">
        <f t="shared" si="24"/>
        <v>-1.718740964317395</v>
      </c>
    </row>
    <row r="253" spans="14:24" ht="12.75">
      <c r="N253" s="2"/>
      <c r="O253" s="2"/>
      <c r="P253" s="2"/>
      <c r="R253" s="16">
        <f t="shared" si="25"/>
        <v>60221.01749633917</v>
      </c>
      <c r="S253" s="16">
        <f t="shared" si="27"/>
        <v>241201.92754446802</v>
      </c>
      <c r="T253" s="16">
        <f t="shared" si="26"/>
        <v>238719.510228336</v>
      </c>
      <c r="U253" s="17">
        <f t="shared" si="28"/>
        <v>-85025.89938446594</v>
      </c>
      <c r="V253" s="17">
        <f t="shared" si="29"/>
        <v>-203443.44301681308</v>
      </c>
      <c r="W253" s="18">
        <f t="shared" si="23"/>
        <v>-0.4469279867137674</v>
      </c>
      <c r="X253" s="18">
        <f t="shared" si="24"/>
        <v>-1.0948191474648454</v>
      </c>
    </row>
    <row r="254" spans="14:24" ht="12.75">
      <c r="N254" s="2"/>
      <c r="O254" s="2"/>
      <c r="P254" s="2"/>
      <c r="R254" s="16">
        <f t="shared" si="25"/>
        <v>60463.84014753409</v>
      </c>
      <c r="S254" s="16">
        <f t="shared" si="27"/>
        <v>242174.51192972797</v>
      </c>
      <c r="T254" s="16">
        <f t="shared" si="26"/>
        <v>239682.08486635349</v>
      </c>
      <c r="U254" s="17">
        <f t="shared" si="28"/>
        <v>-87467.30223154256</v>
      </c>
      <c r="V254" s="17">
        <f t="shared" si="29"/>
        <v>81742.6437476097</v>
      </c>
      <c r="W254" s="18">
        <f t="shared" si="23"/>
        <v>-0.4600152145611774</v>
      </c>
      <c r="X254" s="18">
        <f t="shared" si="24"/>
        <v>0.4185593382174524</v>
      </c>
    </row>
    <row r="255" spans="14:24" ht="12.75">
      <c r="N255" s="2"/>
      <c r="O255" s="2"/>
      <c r="P255" s="2"/>
      <c r="R255" s="16">
        <f t="shared" si="25"/>
        <v>60706.662798729005</v>
      </c>
      <c r="S255" s="16">
        <f t="shared" si="27"/>
        <v>243147.09631498792</v>
      </c>
      <c r="T255" s="16">
        <f t="shared" si="26"/>
        <v>240644.65950437097</v>
      </c>
      <c r="U255" s="17">
        <f t="shared" si="28"/>
        <v>-277332.81442406727</v>
      </c>
      <c r="V255" s="17">
        <f t="shared" si="29"/>
        <v>239159.62881141284</v>
      </c>
      <c r="W255" s="18">
        <f t="shared" si="23"/>
        <v>-1.4777961274507236</v>
      </c>
      <c r="X255" s="18">
        <f t="shared" si="24"/>
        <v>1.2539138296633192</v>
      </c>
    </row>
    <row r="256" spans="14:24" ht="12.75">
      <c r="N256" s="2"/>
      <c r="O256" s="2"/>
      <c r="P256" s="2"/>
      <c r="R256" s="16">
        <f t="shared" si="25"/>
        <v>60949.48544992392</v>
      </c>
      <c r="S256" s="16">
        <f t="shared" si="27"/>
        <v>244119.68070024787</v>
      </c>
      <c r="T256" s="16">
        <f t="shared" si="26"/>
        <v>241607.23414238845</v>
      </c>
      <c r="U256" s="17">
        <f t="shared" si="28"/>
        <v>-387738.97596539964</v>
      </c>
      <c r="V256" s="17">
        <f t="shared" si="29"/>
        <v>148606.2898797987</v>
      </c>
      <c r="W256" s="18">
        <f t="shared" si="23"/>
        <v>-2.069632330795673</v>
      </c>
      <c r="X256" s="18">
        <f t="shared" si="24"/>
        <v>0.7733803067954775</v>
      </c>
    </row>
    <row r="257" spans="14:24" ht="12.75">
      <c r="N257" s="2"/>
      <c r="O257" s="2"/>
      <c r="P257" s="2"/>
      <c r="R257" s="16">
        <f t="shared" si="25"/>
        <v>61192.30810111884</v>
      </c>
      <c r="S257" s="16">
        <f t="shared" si="27"/>
        <v>245092.26508550782</v>
      </c>
      <c r="T257" s="16">
        <f t="shared" si="26"/>
        <v>242569.80878040593</v>
      </c>
      <c r="U257" s="17">
        <f t="shared" si="28"/>
        <v>-228851.78868361583</v>
      </c>
      <c r="V257" s="17">
        <f t="shared" si="29"/>
        <v>21591.879786503676</v>
      </c>
      <c r="W257" s="18">
        <f t="shared" si="23"/>
        <v>-1.2179118437483516</v>
      </c>
      <c r="X257" s="18">
        <f t="shared" si="24"/>
        <v>0.09936118549940694</v>
      </c>
    </row>
    <row r="258" spans="14:24" ht="12.75">
      <c r="N258" s="2"/>
      <c r="O258" s="2"/>
      <c r="P258" s="2"/>
      <c r="R258" s="16">
        <f t="shared" si="25"/>
        <v>61435.13075231376</v>
      </c>
      <c r="S258" s="16">
        <f t="shared" si="27"/>
        <v>246064.84947076777</v>
      </c>
      <c r="T258" s="16">
        <f t="shared" si="26"/>
        <v>243532.38341842341</v>
      </c>
      <c r="U258" s="17">
        <f t="shared" si="28"/>
        <v>47949.50570894194</v>
      </c>
      <c r="V258" s="17">
        <f t="shared" si="29"/>
        <v>105368.04888433647</v>
      </c>
      <c r="W258" s="18">
        <f t="shared" si="23"/>
        <v>0.2658914591400461</v>
      </c>
      <c r="X258" s="18">
        <f t="shared" si="24"/>
        <v>0.5439307413426862</v>
      </c>
    </row>
    <row r="259" spans="14:24" ht="12.75">
      <c r="N259" s="2"/>
      <c r="O259" s="2"/>
      <c r="P259" s="2"/>
      <c r="R259" s="16">
        <f t="shared" si="25"/>
        <v>61677.953403508676</v>
      </c>
      <c r="S259" s="16">
        <f t="shared" si="27"/>
        <v>247037.43385602772</v>
      </c>
      <c r="T259" s="16">
        <f t="shared" si="26"/>
        <v>244494.9580564409</v>
      </c>
      <c r="U259" s="17">
        <f t="shared" si="28"/>
        <v>148559.73842101893</v>
      </c>
      <c r="V259" s="17">
        <f t="shared" si="29"/>
        <v>337137.3191527941</v>
      </c>
      <c r="W259" s="18">
        <f t="shared" si="23"/>
        <v>0.8052162333617809</v>
      </c>
      <c r="X259" s="18">
        <f t="shared" si="24"/>
        <v>1.7738456759948438</v>
      </c>
    </row>
    <row r="260" spans="14:24" ht="12.75">
      <c r="N260" s="2"/>
      <c r="O260" s="2"/>
      <c r="P260" s="2"/>
      <c r="R260" s="16">
        <f t="shared" si="25"/>
        <v>61920.776054703594</v>
      </c>
      <c r="S260" s="16">
        <f t="shared" si="27"/>
        <v>248010.01824128767</v>
      </c>
      <c r="T260" s="16">
        <f t="shared" si="26"/>
        <v>245457.53269445838</v>
      </c>
      <c r="U260" s="17">
        <f t="shared" si="28"/>
        <v>29685.102078582568</v>
      </c>
      <c r="V260" s="17">
        <f t="shared" si="29"/>
        <v>422439.86208575044</v>
      </c>
      <c r="W260" s="18">
        <f t="shared" si="23"/>
        <v>0.16798446599723246</v>
      </c>
      <c r="X260" s="18">
        <f t="shared" si="24"/>
        <v>2.226515140741086</v>
      </c>
    </row>
    <row r="261" spans="14:24" ht="12.75">
      <c r="N261" s="2"/>
      <c r="O261" s="2"/>
      <c r="P261" s="2"/>
      <c r="R261" s="16">
        <f t="shared" si="25"/>
        <v>62163.59870589851</v>
      </c>
      <c r="S261" s="16">
        <f t="shared" si="27"/>
        <v>248982.60262654762</v>
      </c>
      <c r="T261" s="16">
        <f t="shared" si="26"/>
        <v>246420.10733247586</v>
      </c>
      <c r="U261" s="17">
        <f t="shared" si="28"/>
        <v>-49271.33406862608</v>
      </c>
      <c r="V261" s="17">
        <f t="shared" si="29"/>
        <v>234250.41548976224</v>
      </c>
      <c r="W261" s="18">
        <f aca="true" t="shared" si="30" ref="W261:W324">(U261-$W$1)/$W$2</f>
        <v>-0.25526435224483635</v>
      </c>
      <c r="X261" s="18">
        <f aca="true" t="shared" si="31" ref="X261:X324">(V261-$X$1)/$X$2</f>
        <v>1.2278624261502578</v>
      </c>
    </row>
    <row r="262" spans="14:24" ht="12.75">
      <c r="N262" s="2"/>
      <c r="O262" s="2"/>
      <c r="P262" s="2"/>
      <c r="R262" s="16">
        <f aca="true" t="shared" si="32" ref="R262:R325">R261+a_inc</f>
        <v>62406.42135709343</v>
      </c>
      <c r="S262" s="16">
        <f t="shared" si="27"/>
        <v>249955.18701180757</v>
      </c>
      <c r="T262" s="16">
        <f aca="true" t="shared" si="33" ref="T262:T325">T261+t_inc</f>
        <v>247382.68197049334</v>
      </c>
      <c r="U262" s="17">
        <f t="shared" si="28"/>
        <v>111171.1049355659</v>
      </c>
      <c r="V262" s="17">
        <f t="shared" si="29"/>
        <v>-11068.253813091404</v>
      </c>
      <c r="W262" s="18">
        <f t="shared" si="30"/>
        <v>0.6047931176464283</v>
      </c>
      <c r="X262" s="18">
        <f t="shared" si="31"/>
        <v>-0.07395422441386103</v>
      </c>
    </row>
    <row r="263" spans="14:24" ht="12.75">
      <c r="N263" s="2"/>
      <c r="O263" s="2"/>
      <c r="P263" s="2"/>
      <c r="R263" s="16">
        <f t="shared" si="32"/>
        <v>62649.24400828835</v>
      </c>
      <c r="S263" s="16">
        <f aca="true" t="shared" si="34" ref="S263:S326">S262+b_inc</f>
        <v>250927.77139706752</v>
      </c>
      <c r="T263" s="16">
        <f t="shared" si="33"/>
        <v>248345.25660851083</v>
      </c>
      <c r="U263" s="17">
        <f t="shared" si="28"/>
        <v>367815.9032547142</v>
      </c>
      <c r="V263" s="17">
        <f t="shared" si="29"/>
        <v>-43759.34794119472</v>
      </c>
      <c r="W263" s="18">
        <f t="shared" si="30"/>
        <v>1.9805467977394708</v>
      </c>
      <c r="X263" s="18">
        <f t="shared" si="31"/>
        <v>-0.24743393055308205</v>
      </c>
    </row>
    <row r="264" spans="14:24" ht="12.75">
      <c r="N264" s="2"/>
      <c r="O264" s="2"/>
      <c r="P264" s="2"/>
      <c r="R264" s="16">
        <f t="shared" si="32"/>
        <v>62892.066659483266</v>
      </c>
      <c r="S264" s="16">
        <f t="shared" si="34"/>
        <v>251900.35578232748</v>
      </c>
      <c r="T264" s="16">
        <f t="shared" si="33"/>
        <v>249307.8312465283</v>
      </c>
      <c r="U264" s="17">
        <f t="shared" si="28"/>
        <v>420712.4197919619</v>
      </c>
      <c r="V264" s="17">
        <f t="shared" si="29"/>
        <v>96586.02231183054</v>
      </c>
      <c r="W264" s="18">
        <f t="shared" si="30"/>
        <v>2.2641004788069723</v>
      </c>
      <c r="X264" s="18">
        <f t="shared" si="31"/>
        <v>0.49732773126492125</v>
      </c>
    </row>
    <row r="265" spans="14:24" ht="12.75">
      <c r="N265" s="2"/>
      <c r="O265" s="2"/>
      <c r="P265" s="2"/>
      <c r="R265" s="16">
        <f t="shared" si="32"/>
        <v>63134.88931067818</v>
      </c>
      <c r="S265" s="16">
        <f t="shared" si="34"/>
        <v>252872.94016758743</v>
      </c>
      <c r="T265" s="16">
        <f t="shared" si="33"/>
        <v>250270.4058845458</v>
      </c>
      <c r="U265" s="17">
        <f aca="true" t="shared" si="35" ref="U265:U328">(R265-S265)*COS(T265)+S265*COS((R265/S265-1)*T265)</f>
        <v>217531.1134098287</v>
      </c>
      <c r="V265" s="17">
        <f aca="true" t="shared" si="36" ref="V265:V328">(R265-S265)*SIN(T265)-S265*SIN((R265/S265-1)*T265)</f>
        <v>121197.42684862237</v>
      </c>
      <c r="W265" s="18">
        <f t="shared" si="30"/>
        <v>1.174939771821873</v>
      </c>
      <c r="X265" s="18">
        <f t="shared" si="31"/>
        <v>0.6279314733723393</v>
      </c>
    </row>
    <row r="266" spans="14:24" ht="12.75">
      <c r="N266" s="2"/>
      <c r="O266" s="2"/>
      <c r="P266" s="2"/>
      <c r="R266" s="16">
        <f t="shared" si="32"/>
        <v>63377.7119618731</v>
      </c>
      <c r="S266" s="16">
        <f t="shared" si="34"/>
        <v>253845.52455284738</v>
      </c>
      <c r="T266" s="16">
        <f t="shared" si="33"/>
        <v>251232.98052256327</v>
      </c>
      <c r="U266" s="17">
        <f t="shared" si="35"/>
        <v>24782.372254252725</v>
      </c>
      <c r="V266" s="17">
        <f t="shared" si="36"/>
        <v>-104719.4515452501</v>
      </c>
      <c r="W266" s="18">
        <f t="shared" si="30"/>
        <v>0.14170320628537156</v>
      </c>
      <c r="X266" s="18">
        <f t="shared" si="31"/>
        <v>-0.5709269533931088</v>
      </c>
    </row>
    <row r="267" spans="14:24" ht="12.75">
      <c r="N267" s="2"/>
      <c r="O267" s="2"/>
      <c r="P267" s="2"/>
      <c r="R267" s="16">
        <f t="shared" si="32"/>
        <v>63620.53461306802</v>
      </c>
      <c r="S267" s="16">
        <f t="shared" si="34"/>
        <v>254818.10893810733</v>
      </c>
      <c r="T267" s="16">
        <f t="shared" si="33"/>
        <v>252195.55516058076</v>
      </c>
      <c r="U267" s="17">
        <f t="shared" si="35"/>
        <v>66006.76178093054</v>
      </c>
      <c r="V267" s="17">
        <f t="shared" si="36"/>
        <v>-366284.56028335</v>
      </c>
      <c r="W267" s="18">
        <f t="shared" si="30"/>
        <v>0.3626880303393122</v>
      </c>
      <c r="X267" s="18">
        <f t="shared" si="31"/>
        <v>-1.9589575290094416</v>
      </c>
    </row>
    <row r="268" spans="14:24" ht="12.75">
      <c r="N268" s="2"/>
      <c r="O268" s="2"/>
      <c r="P268" s="2"/>
      <c r="R268" s="16">
        <f t="shared" si="32"/>
        <v>63863.35726426294</v>
      </c>
      <c r="S268" s="16">
        <f t="shared" si="34"/>
        <v>255790.69332336728</v>
      </c>
      <c r="T268" s="16">
        <f t="shared" si="33"/>
        <v>253158.12979859824</v>
      </c>
      <c r="U268" s="17">
        <f t="shared" si="35"/>
        <v>219070.5464597068</v>
      </c>
      <c r="V268" s="17">
        <f t="shared" si="36"/>
        <v>-381311.70353118714</v>
      </c>
      <c r="W268" s="18">
        <f t="shared" si="30"/>
        <v>1.1831919581022785</v>
      </c>
      <c r="X268" s="18">
        <f t="shared" si="31"/>
        <v>-2.038701094169156</v>
      </c>
    </row>
    <row r="269" spans="14:24" ht="12.75">
      <c r="N269" s="2"/>
      <c r="O269" s="2"/>
      <c r="P269" s="2"/>
      <c r="R269" s="16">
        <f t="shared" si="32"/>
        <v>64106.179915457855</v>
      </c>
      <c r="S269" s="16">
        <f t="shared" si="34"/>
        <v>256763.27770862723</v>
      </c>
      <c r="T269" s="16">
        <f t="shared" si="33"/>
        <v>254120.70443661572</v>
      </c>
      <c r="U269" s="17">
        <f t="shared" si="35"/>
        <v>187246.59878923066</v>
      </c>
      <c r="V269" s="17">
        <f t="shared" si="36"/>
        <v>-178622.64025071464</v>
      </c>
      <c r="W269" s="18">
        <f t="shared" si="30"/>
        <v>1.0125985410157519</v>
      </c>
      <c r="X269" s="18">
        <f t="shared" si="31"/>
        <v>-0.9631042053729962</v>
      </c>
    </row>
    <row r="270" spans="14:24" ht="12.75">
      <c r="N270" s="2"/>
      <c r="O270" s="2"/>
      <c r="P270" s="2"/>
      <c r="R270" s="16">
        <f t="shared" si="32"/>
        <v>64349.00256665277</v>
      </c>
      <c r="S270" s="16">
        <f t="shared" si="34"/>
        <v>257735.86209388718</v>
      </c>
      <c r="T270" s="16">
        <f t="shared" si="33"/>
        <v>255083.2790746332</v>
      </c>
      <c r="U270" s="17">
        <f t="shared" si="35"/>
        <v>-87206.25942248068</v>
      </c>
      <c r="V270" s="17">
        <f t="shared" si="36"/>
        <v>-55691.50230302528</v>
      </c>
      <c r="W270" s="18">
        <f t="shared" si="30"/>
        <v>-0.4586158851861783</v>
      </c>
      <c r="X270" s="18">
        <f t="shared" si="31"/>
        <v>-0.3107535191904871</v>
      </c>
    </row>
    <row r="271" spans="14:24" ht="12.75">
      <c r="N271" s="2"/>
      <c r="O271" s="2"/>
      <c r="P271" s="2"/>
      <c r="R271" s="16">
        <f t="shared" si="32"/>
        <v>64591.82521784769</v>
      </c>
      <c r="S271" s="16">
        <f t="shared" si="34"/>
        <v>258708.44647914713</v>
      </c>
      <c r="T271" s="16">
        <f t="shared" si="33"/>
        <v>256045.85371265069</v>
      </c>
      <c r="U271" s="17">
        <f t="shared" si="35"/>
        <v>-332350.3023349396</v>
      </c>
      <c r="V271" s="17">
        <f t="shared" si="36"/>
        <v>-170949.16061704597</v>
      </c>
      <c r="W271" s="18">
        <f t="shared" si="30"/>
        <v>-1.7727193519172988</v>
      </c>
      <c r="X271" s="18">
        <f t="shared" si="31"/>
        <v>-0.922383849342766</v>
      </c>
    </row>
    <row r="272" spans="14:24" ht="12.75">
      <c r="N272" s="2"/>
      <c r="O272" s="2"/>
      <c r="P272" s="2"/>
      <c r="R272" s="16">
        <f t="shared" si="32"/>
        <v>64834.64786904261</v>
      </c>
      <c r="S272" s="16">
        <f t="shared" si="34"/>
        <v>259681.03086440708</v>
      </c>
      <c r="T272" s="16">
        <f t="shared" si="33"/>
        <v>257008.42835066817</v>
      </c>
      <c r="U272" s="17">
        <f t="shared" si="35"/>
        <v>-306387.2936573925</v>
      </c>
      <c r="V272" s="17">
        <f t="shared" si="36"/>
        <v>-326562.382942273</v>
      </c>
      <c r="W272" s="18">
        <f t="shared" si="30"/>
        <v>-1.633543709284537</v>
      </c>
      <c r="X272" s="18">
        <f t="shared" si="31"/>
        <v>-1.748166430206293</v>
      </c>
    </row>
    <row r="273" spans="14:24" ht="12.75">
      <c r="N273" s="2"/>
      <c r="O273" s="2"/>
      <c r="P273" s="2"/>
      <c r="R273" s="16">
        <f t="shared" si="32"/>
        <v>65077.470520237526</v>
      </c>
      <c r="S273" s="16">
        <f t="shared" si="34"/>
        <v>260653.61524966703</v>
      </c>
      <c r="T273" s="16">
        <f t="shared" si="33"/>
        <v>257971.00298868565</v>
      </c>
      <c r="U273" s="17">
        <f t="shared" si="35"/>
        <v>-119637.01894113568</v>
      </c>
      <c r="V273" s="17">
        <f t="shared" si="36"/>
        <v>-240559.20644969144</v>
      </c>
      <c r="W273" s="18">
        <f t="shared" si="30"/>
        <v>-0.6324621390288895</v>
      </c>
      <c r="X273" s="18">
        <f t="shared" si="31"/>
        <v>-1.2917789588507043</v>
      </c>
    </row>
    <row r="274" spans="14:24" ht="12.75">
      <c r="N274" s="2"/>
      <c r="O274" s="2"/>
      <c r="P274" s="2"/>
      <c r="R274" s="16">
        <f t="shared" si="32"/>
        <v>65320.293171432444</v>
      </c>
      <c r="S274" s="16">
        <f t="shared" si="34"/>
        <v>261626.19963492698</v>
      </c>
      <c r="T274" s="16">
        <f t="shared" si="33"/>
        <v>258933.57762670313</v>
      </c>
      <c r="U274" s="17">
        <f t="shared" si="35"/>
        <v>-78384.8679600209</v>
      </c>
      <c r="V274" s="17">
        <f t="shared" si="36"/>
        <v>61029.29291565487</v>
      </c>
      <c r="W274" s="18">
        <f t="shared" si="30"/>
        <v>-0.4113284986990822</v>
      </c>
      <c r="X274" s="18">
        <f t="shared" si="31"/>
        <v>0.3086411445526815</v>
      </c>
    </row>
    <row r="275" spans="14:24" ht="12.75">
      <c r="N275" s="2"/>
      <c r="O275" s="2"/>
      <c r="P275" s="2"/>
      <c r="R275" s="16">
        <f t="shared" si="32"/>
        <v>65563.11582262735</v>
      </c>
      <c r="S275" s="16">
        <f t="shared" si="34"/>
        <v>262598.7840201869</v>
      </c>
      <c r="T275" s="16">
        <f t="shared" si="33"/>
        <v>259896.15226472061</v>
      </c>
      <c r="U275" s="17">
        <f t="shared" si="35"/>
        <v>-261617.65055337775</v>
      </c>
      <c r="V275" s="17">
        <f t="shared" si="36"/>
        <v>268760.8090942471</v>
      </c>
      <c r="W275" s="18">
        <f t="shared" si="30"/>
        <v>-1.393554425807191</v>
      </c>
      <c r="X275" s="18">
        <f t="shared" si="31"/>
        <v>1.4109964906693224</v>
      </c>
    </row>
    <row r="276" spans="14:24" ht="12.75">
      <c r="N276" s="2"/>
      <c r="O276" s="2"/>
      <c r="P276" s="2"/>
      <c r="R276" s="16">
        <f t="shared" si="32"/>
        <v>65805.93847382227</v>
      </c>
      <c r="S276" s="16">
        <f t="shared" si="34"/>
        <v>263571.3684054469</v>
      </c>
      <c r="T276" s="16">
        <f t="shared" si="33"/>
        <v>260858.7269027381</v>
      </c>
      <c r="U276" s="17">
        <f t="shared" si="35"/>
        <v>-408816.3624186687</v>
      </c>
      <c r="V276" s="17">
        <f t="shared" si="36"/>
        <v>201407.41249698948</v>
      </c>
      <c r="W276" s="18">
        <f t="shared" si="30"/>
        <v>-2.182618419622491</v>
      </c>
      <c r="X276" s="18">
        <f t="shared" si="31"/>
        <v>1.0535765951043716</v>
      </c>
    </row>
    <row r="277" spans="14:24" ht="12.75">
      <c r="N277" s="2"/>
      <c r="O277" s="2"/>
      <c r="P277" s="2"/>
      <c r="R277" s="16">
        <f t="shared" si="32"/>
        <v>66048.76112501719</v>
      </c>
      <c r="S277" s="16">
        <f t="shared" si="34"/>
        <v>264543.9527907068</v>
      </c>
      <c r="T277" s="16">
        <f t="shared" si="33"/>
        <v>261821.30154075558</v>
      </c>
      <c r="U277" s="17">
        <f t="shared" si="35"/>
        <v>-275042.7952545332</v>
      </c>
      <c r="V277" s="17">
        <f t="shared" si="36"/>
        <v>44806.000705197395</v>
      </c>
      <c r="W277" s="18">
        <f t="shared" si="30"/>
        <v>-1.4655203972562922</v>
      </c>
      <c r="X277" s="18">
        <f t="shared" si="31"/>
        <v>0.22255005337499492</v>
      </c>
    </row>
    <row r="278" spans="14:24" ht="12.75">
      <c r="N278" s="2"/>
      <c r="O278" s="2"/>
      <c r="P278" s="2"/>
      <c r="R278" s="16">
        <f t="shared" si="32"/>
        <v>66291.58377621211</v>
      </c>
      <c r="S278" s="16">
        <f t="shared" si="34"/>
        <v>265516.5371759668</v>
      </c>
      <c r="T278" s="16">
        <f t="shared" si="33"/>
        <v>262783.87617877306</v>
      </c>
      <c r="U278" s="17">
        <f t="shared" si="35"/>
        <v>29513.156326890632</v>
      </c>
      <c r="V278" s="17">
        <f t="shared" si="36"/>
        <v>90583.07138409177</v>
      </c>
      <c r="W278" s="18">
        <f t="shared" si="30"/>
        <v>0.16706274460558213</v>
      </c>
      <c r="X278" s="18">
        <f t="shared" si="31"/>
        <v>0.4654722614286565</v>
      </c>
    </row>
    <row r="279" spans="14:24" ht="12.75">
      <c r="N279" s="2"/>
      <c r="O279" s="2"/>
      <c r="P279" s="2"/>
      <c r="R279" s="16">
        <f t="shared" si="32"/>
        <v>66534.40642740703</v>
      </c>
      <c r="S279" s="16">
        <f t="shared" si="34"/>
        <v>266489.1215612267</v>
      </c>
      <c r="T279" s="16">
        <f t="shared" si="33"/>
        <v>263746.4508167906</v>
      </c>
      <c r="U279" s="17">
        <f t="shared" si="35"/>
        <v>180981.20927330677</v>
      </c>
      <c r="V279" s="17">
        <f t="shared" si="36"/>
        <v>329773.3421244726</v>
      </c>
      <c r="W279" s="18">
        <f t="shared" si="30"/>
        <v>0.9790126949740574</v>
      </c>
      <c r="X279" s="18">
        <f t="shared" si="31"/>
        <v>1.734767737340262</v>
      </c>
    </row>
    <row r="280" spans="14:24" ht="12.75">
      <c r="N280" s="2"/>
      <c r="O280" s="2"/>
      <c r="P280" s="2"/>
      <c r="R280" s="16">
        <f t="shared" si="32"/>
        <v>66777.22907860194</v>
      </c>
      <c r="S280" s="16">
        <f t="shared" si="34"/>
        <v>267461.7059464867</v>
      </c>
      <c r="T280" s="16">
        <f t="shared" si="33"/>
        <v>264709.0254548081</v>
      </c>
      <c r="U280" s="17">
        <f t="shared" si="35"/>
        <v>74771.90857287106</v>
      </c>
      <c r="V280" s="17">
        <f t="shared" si="36"/>
        <v>457525.0771936686</v>
      </c>
      <c r="W280" s="18">
        <f t="shared" si="30"/>
        <v>0.4096739152453933</v>
      </c>
      <c r="X280" s="18">
        <f t="shared" si="31"/>
        <v>2.4126995732015644</v>
      </c>
    </row>
    <row r="281" spans="14:24" ht="12.75">
      <c r="N281" s="2"/>
      <c r="O281" s="2"/>
      <c r="P281" s="2"/>
      <c r="R281" s="16">
        <f t="shared" si="32"/>
        <v>67020.05172979686</v>
      </c>
      <c r="S281" s="16">
        <f t="shared" si="34"/>
        <v>268434.2903317466</v>
      </c>
      <c r="T281" s="16">
        <f t="shared" si="33"/>
        <v>265671.6000928256</v>
      </c>
      <c r="U281" s="17">
        <f t="shared" si="35"/>
        <v>-39798.240110500104</v>
      </c>
      <c r="V281" s="17">
        <f t="shared" si="36"/>
        <v>286025.2834269897</v>
      </c>
      <c r="W281" s="18">
        <f t="shared" si="30"/>
        <v>-0.20448349106972558</v>
      </c>
      <c r="X281" s="18">
        <f t="shared" si="31"/>
        <v>1.5026127553974455</v>
      </c>
    </row>
    <row r="282" spans="14:24" ht="12.75">
      <c r="N282" s="2"/>
      <c r="O282" s="2"/>
      <c r="P282" s="2"/>
      <c r="R282" s="16">
        <f t="shared" si="32"/>
        <v>67262.87438099178</v>
      </c>
      <c r="S282" s="16">
        <f t="shared" si="34"/>
        <v>269406.8747170066</v>
      </c>
      <c r="T282" s="16">
        <f t="shared" si="33"/>
        <v>266634.1747308431</v>
      </c>
      <c r="U282" s="17">
        <f t="shared" si="35"/>
        <v>91249.8688433685</v>
      </c>
      <c r="V282" s="17">
        <f t="shared" si="36"/>
        <v>3470.984717396961</v>
      </c>
      <c r="W282" s="18">
        <f t="shared" si="30"/>
        <v>0.4980046144492525</v>
      </c>
      <c r="X282" s="18">
        <f t="shared" si="31"/>
        <v>0.0032002084684837036</v>
      </c>
    </row>
    <row r="283" spans="14:24" ht="12.75">
      <c r="N283" s="2"/>
      <c r="O283" s="2"/>
      <c r="P283" s="2"/>
      <c r="R283" s="16">
        <f t="shared" si="32"/>
        <v>67505.6970321867</v>
      </c>
      <c r="S283" s="16">
        <f t="shared" si="34"/>
        <v>270379.4591022665</v>
      </c>
      <c r="T283" s="16">
        <f t="shared" si="33"/>
        <v>267596.7493688606</v>
      </c>
      <c r="U283" s="17">
        <f t="shared" si="35"/>
        <v>369156.7704357922</v>
      </c>
      <c r="V283" s="17">
        <f t="shared" si="36"/>
        <v>-76716.02057259023</v>
      </c>
      <c r="W283" s="18">
        <f t="shared" si="30"/>
        <v>1.9877345645321962</v>
      </c>
      <c r="X283" s="18">
        <f t="shared" si="31"/>
        <v>-0.4223229648881562</v>
      </c>
    </row>
    <row r="284" spans="14:24" ht="12.75">
      <c r="N284" s="2"/>
      <c r="O284" s="2"/>
      <c r="P284" s="2"/>
      <c r="R284" s="16">
        <f t="shared" si="32"/>
        <v>67748.51968338162</v>
      </c>
      <c r="S284" s="16">
        <f t="shared" si="34"/>
        <v>271352.0434875265</v>
      </c>
      <c r="T284" s="16">
        <f t="shared" si="33"/>
        <v>268559.32400687813</v>
      </c>
      <c r="U284" s="17">
        <f t="shared" si="35"/>
        <v>467148.8083473148</v>
      </c>
      <c r="V284" s="17">
        <f t="shared" si="36"/>
        <v>62859.97083705376</v>
      </c>
      <c r="W284" s="18">
        <f t="shared" si="30"/>
        <v>2.513024411275744</v>
      </c>
      <c r="X284" s="18">
        <f t="shared" si="31"/>
        <v>0.31835588418774385</v>
      </c>
    </row>
    <row r="285" spans="14:24" ht="12.75">
      <c r="N285" s="2"/>
      <c r="O285" s="2"/>
      <c r="P285" s="2"/>
      <c r="R285" s="16">
        <f t="shared" si="32"/>
        <v>67991.34233457653</v>
      </c>
      <c r="S285" s="16">
        <f t="shared" si="34"/>
        <v>272324.6278727864</v>
      </c>
      <c r="T285" s="16">
        <f t="shared" si="33"/>
        <v>269521.89864489564</v>
      </c>
      <c r="U285" s="17">
        <f t="shared" si="35"/>
        <v>270806.80997615145</v>
      </c>
      <c r="V285" s="17">
        <f t="shared" si="36"/>
        <v>126742.64875362642</v>
      </c>
      <c r="W285" s="18">
        <f t="shared" si="30"/>
        <v>1.4605260610849597</v>
      </c>
      <c r="X285" s="18">
        <f t="shared" si="31"/>
        <v>0.6573579423301309</v>
      </c>
    </row>
    <row r="286" spans="14:24" ht="12.75">
      <c r="N286" s="2"/>
      <c r="O286" s="2"/>
      <c r="P286" s="2"/>
      <c r="R286" s="16">
        <f t="shared" si="32"/>
        <v>68234.16498577145</v>
      </c>
      <c r="S286" s="16">
        <f t="shared" si="34"/>
        <v>273297.2122580464</v>
      </c>
      <c r="T286" s="16">
        <f t="shared" si="33"/>
        <v>270484.47328291315</v>
      </c>
      <c r="U286" s="17">
        <f t="shared" si="35"/>
        <v>33947.148033771286</v>
      </c>
      <c r="V286" s="17">
        <f t="shared" si="36"/>
        <v>-80702.48892462971</v>
      </c>
      <c r="W286" s="18">
        <f t="shared" si="30"/>
        <v>0.19083131676521495</v>
      </c>
      <c r="X286" s="18">
        <f t="shared" si="31"/>
        <v>-0.4434776975971662</v>
      </c>
    </row>
    <row r="287" spans="14:24" ht="12.75">
      <c r="N287" s="2"/>
      <c r="O287" s="2"/>
      <c r="P287" s="2"/>
      <c r="R287" s="16">
        <f t="shared" si="32"/>
        <v>68476.98763696637</v>
      </c>
      <c r="S287" s="16">
        <f t="shared" si="34"/>
        <v>274269.7966433063</v>
      </c>
      <c r="T287" s="16">
        <f t="shared" si="33"/>
        <v>271447.04792093066</v>
      </c>
      <c r="U287" s="17">
        <f t="shared" si="35"/>
        <v>34781.36933229631</v>
      </c>
      <c r="V287" s="17">
        <f t="shared" si="36"/>
        <v>-376078.8726621787</v>
      </c>
      <c r="W287" s="18">
        <f t="shared" si="30"/>
        <v>0.19530319006626898</v>
      </c>
      <c r="X287" s="18">
        <f t="shared" si="31"/>
        <v>-2.0109323704343507</v>
      </c>
    </row>
    <row r="288" spans="14:24" ht="12.75">
      <c r="N288" s="2"/>
      <c r="O288" s="2"/>
      <c r="P288" s="2"/>
      <c r="R288" s="16">
        <f t="shared" si="32"/>
        <v>68719.81028816129</v>
      </c>
      <c r="S288" s="16">
        <f t="shared" si="34"/>
        <v>275242.3810285663</v>
      </c>
      <c r="T288" s="16">
        <f t="shared" si="33"/>
        <v>272409.6225589482</v>
      </c>
      <c r="U288" s="17">
        <f t="shared" si="35"/>
        <v>199473.3695643276</v>
      </c>
      <c r="V288" s="17">
        <f t="shared" si="36"/>
        <v>-435516.14198562794</v>
      </c>
      <c r="W288" s="18">
        <f t="shared" si="30"/>
        <v>1.0781405858951343</v>
      </c>
      <c r="X288" s="18">
        <f t="shared" si="31"/>
        <v>-2.326344267495501</v>
      </c>
    </row>
    <row r="289" spans="14:24" ht="12.75">
      <c r="N289" s="2"/>
      <c r="O289" s="2"/>
      <c r="P289" s="2"/>
      <c r="R289" s="16">
        <f t="shared" si="32"/>
        <v>68962.6329393562</v>
      </c>
      <c r="S289" s="16">
        <f t="shared" si="34"/>
        <v>276214.9654138262</v>
      </c>
      <c r="T289" s="16">
        <f t="shared" si="33"/>
        <v>273372.1971969657</v>
      </c>
      <c r="U289" s="17">
        <f t="shared" si="35"/>
        <v>207876.5599933587</v>
      </c>
      <c r="V289" s="17">
        <f t="shared" si="36"/>
        <v>-229049.3256964961</v>
      </c>
      <c r="W289" s="18">
        <f t="shared" si="30"/>
        <v>1.123186190688129</v>
      </c>
      <c r="X289" s="18">
        <f t="shared" si="31"/>
        <v>-1.2307002221483652</v>
      </c>
    </row>
    <row r="290" spans="14:24" ht="12.75">
      <c r="N290" s="2"/>
      <c r="O290" s="2"/>
      <c r="P290" s="2"/>
      <c r="R290" s="16">
        <f t="shared" si="32"/>
        <v>69205.45559055112</v>
      </c>
      <c r="S290" s="16">
        <f t="shared" si="34"/>
        <v>277187.5497990862</v>
      </c>
      <c r="T290" s="16">
        <f t="shared" si="33"/>
        <v>274334.7718349832</v>
      </c>
      <c r="U290" s="17">
        <f t="shared" si="35"/>
        <v>-60570.716124724655</v>
      </c>
      <c r="V290" s="17">
        <f t="shared" si="36"/>
        <v>-58289.537544431165</v>
      </c>
      <c r="W290" s="18">
        <f t="shared" si="30"/>
        <v>-0.31583509651187525</v>
      </c>
      <c r="X290" s="18">
        <f t="shared" si="31"/>
        <v>-0.32454034408084703</v>
      </c>
    </row>
    <row r="291" spans="14:24" ht="12.75">
      <c r="N291" s="2"/>
      <c r="O291" s="2"/>
      <c r="P291" s="2"/>
      <c r="R291" s="16">
        <f t="shared" si="32"/>
        <v>69448.27824174604</v>
      </c>
      <c r="S291" s="16">
        <f t="shared" si="34"/>
        <v>278160.1341843461</v>
      </c>
      <c r="T291" s="16">
        <f t="shared" si="33"/>
        <v>275297.3464730007</v>
      </c>
      <c r="U291" s="17">
        <f t="shared" si="35"/>
        <v>-349777.71858267614</v>
      </c>
      <c r="V291" s="17">
        <f t="shared" si="36"/>
        <v>-143548.73480601283</v>
      </c>
      <c r="W291" s="18">
        <f t="shared" si="30"/>
        <v>-1.8661396440656786</v>
      </c>
      <c r="X291" s="18">
        <f t="shared" si="31"/>
        <v>-0.77697978916782</v>
      </c>
    </row>
    <row r="292" spans="14:24" ht="12.75">
      <c r="N292" s="2"/>
      <c r="O292" s="2"/>
      <c r="P292" s="2"/>
      <c r="R292" s="16">
        <f t="shared" si="32"/>
        <v>69691.10089294096</v>
      </c>
      <c r="S292" s="16">
        <f t="shared" si="34"/>
        <v>279132.7185696061</v>
      </c>
      <c r="T292" s="16">
        <f t="shared" si="33"/>
        <v>276259.9211110182</v>
      </c>
      <c r="U292" s="17">
        <f t="shared" si="35"/>
        <v>-364131.92898476473</v>
      </c>
      <c r="V292" s="17">
        <f t="shared" si="36"/>
        <v>-322756.0497751223</v>
      </c>
      <c r="W292" s="18">
        <f t="shared" si="30"/>
        <v>-1.943085905649153</v>
      </c>
      <c r="X292" s="18">
        <f t="shared" si="31"/>
        <v>-1.7279676091843432</v>
      </c>
    </row>
    <row r="293" spans="14:24" ht="12.75">
      <c r="N293" s="2"/>
      <c r="O293" s="2"/>
      <c r="P293" s="2"/>
      <c r="R293" s="16">
        <f t="shared" si="32"/>
        <v>69933.92354413588</v>
      </c>
      <c r="S293" s="16">
        <f t="shared" si="34"/>
        <v>280105.302954866</v>
      </c>
      <c r="T293" s="16">
        <f t="shared" si="33"/>
        <v>277222.49574903573</v>
      </c>
      <c r="U293" s="17">
        <f t="shared" si="35"/>
        <v>-162956.04174182744</v>
      </c>
      <c r="V293" s="17">
        <f t="shared" si="36"/>
        <v>-275083.8374232108</v>
      </c>
      <c r="W293" s="18">
        <f t="shared" si="30"/>
        <v>-0.8646753201508215</v>
      </c>
      <c r="X293" s="18">
        <f t="shared" si="31"/>
        <v>-1.474988575891401</v>
      </c>
    </row>
    <row r="294" spans="14:24" ht="12.75">
      <c r="N294" s="2"/>
      <c r="O294" s="2"/>
      <c r="P294" s="2"/>
      <c r="R294" s="16">
        <f t="shared" si="32"/>
        <v>70176.7461953308</v>
      </c>
      <c r="S294" s="16">
        <f t="shared" si="34"/>
        <v>281077.887340126</v>
      </c>
      <c r="T294" s="16">
        <f t="shared" si="33"/>
        <v>278185.07038705325</v>
      </c>
      <c r="U294" s="17">
        <f t="shared" si="35"/>
        <v>-73640.5527281698</v>
      </c>
      <c r="V294" s="17">
        <f t="shared" si="36"/>
        <v>33607.823713235455</v>
      </c>
      <c r="W294" s="18">
        <f t="shared" si="30"/>
        <v>-0.3858964261128145</v>
      </c>
      <c r="X294" s="18">
        <f t="shared" si="31"/>
        <v>0.16312541477929512</v>
      </c>
    </row>
    <row r="295" spans="14:24" ht="12.75">
      <c r="N295" s="2"/>
      <c r="O295" s="2"/>
      <c r="P295" s="2"/>
      <c r="R295" s="16">
        <f t="shared" si="32"/>
        <v>70419.56884652571</v>
      </c>
      <c r="S295" s="16">
        <f t="shared" si="34"/>
        <v>282050.4717253859</v>
      </c>
      <c r="T295" s="16">
        <f t="shared" si="33"/>
        <v>279147.64502507076</v>
      </c>
      <c r="U295" s="17">
        <f t="shared" si="35"/>
        <v>-239826.86031478786</v>
      </c>
      <c r="V295" s="17">
        <f t="shared" si="36"/>
        <v>292505.57520462753</v>
      </c>
      <c r="W295" s="18">
        <f t="shared" si="30"/>
        <v>-1.2767441103080404</v>
      </c>
      <c r="X295" s="18">
        <f t="shared" si="31"/>
        <v>1.537001298921738</v>
      </c>
    </row>
    <row r="296" spans="14:24" ht="12.75">
      <c r="N296" s="2"/>
      <c r="O296" s="2"/>
      <c r="P296" s="2"/>
      <c r="R296" s="16">
        <f t="shared" si="32"/>
        <v>70662.39149772063</v>
      </c>
      <c r="S296" s="16">
        <f t="shared" si="34"/>
        <v>283023.0561106459</v>
      </c>
      <c r="T296" s="16">
        <f t="shared" si="33"/>
        <v>280110.21966308827</v>
      </c>
      <c r="U296" s="17">
        <f t="shared" si="35"/>
        <v>-421217.07220807305</v>
      </c>
      <c r="V296" s="17">
        <f t="shared" si="36"/>
        <v>258154.8602701876</v>
      </c>
      <c r="W296" s="18">
        <f t="shared" si="30"/>
        <v>-2.2490928708495277</v>
      </c>
      <c r="X296" s="18">
        <f t="shared" si="31"/>
        <v>1.3547145908309273</v>
      </c>
    </row>
    <row r="297" spans="14:24" ht="12.75">
      <c r="N297" s="2"/>
      <c r="O297" s="2"/>
      <c r="P297" s="2"/>
      <c r="R297" s="16">
        <f t="shared" si="32"/>
        <v>70905.21414891555</v>
      </c>
      <c r="S297" s="16">
        <f t="shared" si="34"/>
        <v>283995.6404959058</v>
      </c>
      <c r="T297" s="16">
        <f t="shared" si="33"/>
        <v>281072.7943011058</v>
      </c>
      <c r="U297" s="17">
        <f t="shared" si="35"/>
        <v>-321075.28386989934</v>
      </c>
      <c r="V297" s="17">
        <f t="shared" si="36"/>
        <v>77211.33887225486</v>
      </c>
      <c r="W297" s="18">
        <f t="shared" si="30"/>
        <v>-1.712279209557169</v>
      </c>
      <c r="X297" s="18">
        <f t="shared" si="31"/>
        <v>0.39451335691369394</v>
      </c>
    </row>
    <row r="298" spans="14:24" ht="12.75">
      <c r="N298" s="2"/>
      <c r="O298" s="2"/>
      <c r="P298" s="2"/>
      <c r="R298" s="16">
        <f t="shared" si="32"/>
        <v>71148.03680011047</v>
      </c>
      <c r="S298" s="16">
        <f t="shared" si="34"/>
        <v>284968.2248811658</v>
      </c>
      <c r="T298" s="16">
        <f t="shared" si="33"/>
        <v>282035.3689391233</v>
      </c>
      <c r="U298" s="17">
        <f t="shared" si="35"/>
        <v>3372.7076500814583</v>
      </c>
      <c r="V298" s="17">
        <f t="shared" si="36"/>
        <v>78244.92072661198</v>
      </c>
      <c r="W298" s="18">
        <f t="shared" si="30"/>
        <v>0.02693592846928823</v>
      </c>
      <c r="X298" s="18">
        <f t="shared" si="31"/>
        <v>0.3999981986159043</v>
      </c>
    </row>
    <row r="299" spans="14:24" ht="12.75">
      <c r="N299" s="2"/>
      <c r="O299" s="2"/>
      <c r="P299" s="2"/>
      <c r="R299" s="16">
        <f t="shared" si="32"/>
        <v>71390.85945130538</v>
      </c>
      <c r="S299" s="16">
        <f t="shared" si="34"/>
        <v>285940.8092664257</v>
      </c>
      <c r="T299" s="16">
        <f t="shared" si="33"/>
        <v>282997.9435771408</v>
      </c>
      <c r="U299" s="17">
        <f t="shared" si="35"/>
        <v>209336.16390364553</v>
      </c>
      <c r="V299" s="17">
        <f t="shared" si="36"/>
        <v>314958.0500604291</v>
      </c>
      <c r="W299" s="18">
        <f t="shared" si="30"/>
        <v>1.1310104499920648</v>
      </c>
      <c r="X299" s="18">
        <f t="shared" si="31"/>
        <v>1.6561483890992514</v>
      </c>
    </row>
    <row r="300" spans="14:24" ht="12.75">
      <c r="N300" s="2"/>
      <c r="O300" s="2"/>
      <c r="P300" s="2"/>
      <c r="R300" s="16">
        <f t="shared" si="32"/>
        <v>71633.6821025003</v>
      </c>
      <c r="S300" s="16">
        <f t="shared" si="34"/>
        <v>286913.3936516857</v>
      </c>
      <c r="T300" s="16">
        <f t="shared" si="33"/>
        <v>283960.5182151583</v>
      </c>
      <c r="U300" s="17">
        <f t="shared" si="35"/>
        <v>126036.85850415718</v>
      </c>
      <c r="V300" s="17">
        <f t="shared" si="36"/>
        <v>485263.4981033313</v>
      </c>
      <c r="W300" s="18">
        <f t="shared" si="30"/>
        <v>0.6844815247884788</v>
      </c>
      <c r="X300" s="18">
        <f t="shared" si="31"/>
        <v>2.5598972500158617</v>
      </c>
    </row>
    <row r="301" spans="14:24" ht="12.75">
      <c r="N301" s="2"/>
      <c r="O301" s="2"/>
      <c r="P301" s="2"/>
      <c r="R301" s="16">
        <f t="shared" si="32"/>
        <v>71876.50475369522</v>
      </c>
      <c r="S301" s="16">
        <f t="shared" si="34"/>
        <v>287885.9780369456</v>
      </c>
      <c r="T301" s="16">
        <f t="shared" si="33"/>
        <v>284923.0928531758</v>
      </c>
      <c r="U301" s="17">
        <f t="shared" si="35"/>
        <v>-21325.92744833679</v>
      </c>
      <c r="V301" s="17">
        <f t="shared" si="36"/>
        <v>340145.18307517836</v>
      </c>
      <c r="W301" s="18">
        <f t="shared" si="30"/>
        <v>-0.10546199407761457</v>
      </c>
      <c r="X301" s="18">
        <f t="shared" si="31"/>
        <v>1.7898073121308888</v>
      </c>
    </row>
    <row r="302" spans="14:24" ht="12.75">
      <c r="N302" s="2"/>
      <c r="O302" s="2"/>
      <c r="P302" s="2"/>
      <c r="R302" s="16">
        <f t="shared" si="32"/>
        <v>72119.32740489014</v>
      </c>
      <c r="S302" s="16">
        <f t="shared" si="34"/>
        <v>288858.5624222056</v>
      </c>
      <c r="T302" s="16">
        <f t="shared" si="33"/>
        <v>285885.66749119334</v>
      </c>
      <c r="U302" s="17">
        <f t="shared" si="35"/>
        <v>71661.57331257238</v>
      </c>
      <c r="V302" s="17">
        <f t="shared" si="36"/>
        <v>26182.99301927141</v>
      </c>
      <c r="W302" s="18">
        <f t="shared" si="30"/>
        <v>0.3930008511166675</v>
      </c>
      <c r="X302" s="18">
        <f t="shared" si="31"/>
        <v>0.12372454792929098</v>
      </c>
    </row>
    <row r="303" spans="14:24" ht="12.75">
      <c r="N303" s="2"/>
      <c r="O303" s="2"/>
      <c r="P303" s="2"/>
      <c r="R303" s="16">
        <f t="shared" si="32"/>
        <v>72362.15005608505</v>
      </c>
      <c r="S303" s="16">
        <f t="shared" si="34"/>
        <v>289831.1468074655</v>
      </c>
      <c r="T303" s="16">
        <f t="shared" si="33"/>
        <v>286848.24212921085</v>
      </c>
      <c r="U303" s="17">
        <f t="shared" si="35"/>
        <v>362186.7662989816</v>
      </c>
      <c r="V303" s="17">
        <f t="shared" si="36"/>
        <v>-107708.43120622827</v>
      </c>
      <c r="W303" s="18">
        <f t="shared" si="30"/>
        <v>1.9503716064505108</v>
      </c>
      <c r="X303" s="18">
        <f t="shared" si="31"/>
        <v>-0.5867883776455582</v>
      </c>
    </row>
    <row r="304" spans="14:24" ht="12.75">
      <c r="N304" s="2"/>
      <c r="O304" s="2"/>
      <c r="P304" s="2"/>
      <c r="R304" s="16">
        <f t="shared" si="32"/>
        <v>72604.97270727997</v>
      </c>
      <c r="S304" s="16">
        <f t="shared" si="34"/>
        <v>290803.7311927255</v>
      </c>
      <c r="T304" s="16">
        <f t="shared" si="33"/>
        <v>287810.81676722836</v>
      </c>
      <c r="U304" s="17">
        <f t="shared" si="35"/>
        <v>508133.68040898454</v>
      </c>
      <c r="V304" s="17">
        <f t="shared" si="36"/>
        <v>21152.00393095538</v>
      </c>
      <c r="W304" s="18">
        <f t="shared" si="30"/>
        <v>2.7327252933363555</v>
      </c>
      <c r="X304" s="18">
        <f t="shared" si="31"/>
        <v>0.09702692486379681</v>
      </c>
    </row>
    <row r="305" spans="14:24" ht="12.75">
      <c r="N305" s="2"/>
      <c r="O305" s="2"/>
      <c r="P305" s="2"/>
      <c r="R305" s="16">
        <f t="shared" si="32"/>
        <v>72847.79535847489</v>
      </c>
      <c r="S305" s="16">
        <f t="shared" si="34"/>
        <v>291776.3155779854</v>
      </c>
      <c r="T305" s="16">
        <f t="shared" si="33"/>
        <v>288773.3914052459</v>
      </c>
      <c r="U305" s="17">
        <f t="shared" si="35"/>
        <v>328815.530577</v>
      </c>
      <c r="V305" s="17">
        <f t="shared" si="36"/>
        <v>124158.68112217168</v>
      </c>
      <c r="W305" s="18">
        <f t="shared" si="30"/>
        <v>1.771483896064591</v>
      </c>
      <c r="X305" s="18">
        <f t="shared" si="31"/>
        <v>0.6436457691119005</v>
      </c>
    </row>
    <row r="306" spans="14:24" ht="12.75">
      <c r="N306" s="2"/>
      <c r="O306" s="2"/>
      <c r="P306" s="2"/>
      <c r="R306" s="16">
        <f t="shared" si="32"/>
        <v>73090.61800966981</v>
      </c>
      <c r="S306" s="16">
        <f t="shared" si="34"/>
        <v>292748.8999632454</v>
      </c>
      <c r="T306" s="16">
        <f t="shared" si="33"/>
        <v>289735.9660432634</v>
      </c>
      <c r="U306" s="17">
        <f t="shared" si="35"/>
        <v>51177.98906445911</v>
      </c>
      <c r="V306" s="17">
        <f t="shared" si="36"/>
        <v>-54827.714511854676</v>
      </c>
      <c r="W306" s="18">
        <f t="shared" si="30"/>
        <v>0.2831978603862874</v>
      </c>
      <c r="X306" s="18">
        <f t="shared" si="31"/>
        <v>-0.3061697126163871</v>
      </c>
    </row>
    <row r="307" spans="14:24" ht="12.75">
      <c r="N307" s="2"/>
      <c r="O307" s="2"/>
      <c r="P307" s="2"/>
      <c r="R307" s="16">
        <f t="shared" si="32"/>
        <v>73333.44066086473</v>
      </c>
      <c r="S307" s="16">
        <f t="shared" si="34"/>
        <v>293721.4843485053</v>
      </c>
      <c r="T307" s="16">
        <f t="shared" si="33"/>
        <v>290698.5406812809</v>
      </c>
      <c r="U307" s="17">
        <f t="shared" si="35"/>
        <v>3251.735220538889</v>
      </c>
      <c r="V307" s="17">
        <f t="shared" si="36"/>
        <v>-377286.5753028015</v>
      </c>
      <c r="W307" s="18">
        <f t="shared" si="30"/>
        <v>0.02628745140595798</v>
      </c>
      <c r="X307" s="18">
        <f t="shared" si="31"/>
        <v>-2.0173412076050434</v>
      </c>
    </row>
    <row r="308" spans="14:24" ht="12.75">
      <c r="N308" s="2"/>
      <c r="O308" s="2"/>
      <c r="P308" s="2"/>
      <c r="R308" s="16">
        <f t="shared" si="32"/>
        <v>73576.26331205964</v>
      </c>
      <c r="S308" s="16">
        <f t="shared" si="34"/>
        <v>294694.0687337653</v>
      </c>
      <c r="T308" s="16">
        <f t="shared" si="33"/>
        <v>291661.1153192984</v>
      </c>
      <c r="U308" s="17">
        <f t="shared" si="35"/>
        <v>170659.21548491856</v>
      </c>
      <c r="V308" s="17">
        <f t="shared" si="36"/>
        <v>-486596.3173809108</v>
      </c>
      <c r="W308" s="18">
        <f t="shared" si="30"/>
        <v>0.9236812757001173</v>
      </c>
      <c r="X308" s="18">
        <f t="shared" si="31"/>
        <v>-2.5974081169460383</v>
      </c>
    </row>
    <row r="309" spans="14:24" ht="12.75">
      <c r="N309" s="2"/>
      <c r="O309" s="2"/>
      <c r="P309" s="2"/>
      <c r="R309" s="16">
        <f t="shared" si="32"/>
        <v>73819.08596325456</v>
      </c>
      <c r="S309" s="16">
        <f t="shared" si="34"/>
        <v>295666.6531190252</v>
      </c>
      <c r="T309" s="16">
        <f t="shared" si="33"/>
        <v>292623.6899573159</v>
      </c>
      <c r="U309" s="17">
        <f t="shared" si="35"/>
        <v>221876.83808466003</v>
      </c>
      <c r="V309" s="17">
        <f t="shared" si="36"/>
        <v>-286298.80032384576</v>
      </c>
      <c r="W309" s="18">
        <f t="shared" si="30"/>
        <v>1.1982351853787676</v>
      </c>
      <c r="X309" s="18">
        <f t="shared" si="31"/>
        <v>-1.5345022911785222</v>
      </c>
    </row>
    <row r="310" spans="14:24" ht="12.75">
      <c r="N310" s="2"/>
      <c r="O310" s="2"/>
      <c r="P310" s="2"/>
      <c r="R310" s="16">
        <f t="shared" si="32"/>
        <v>74061.90861444948</v>
      </c>
      <c r="S310" s="16">
        <f t="shared" si="34"/>
        <v>296639.2375042852</v>
      </c>
      <c r="T310" s="16">
        <f t="shared" si="33"/>
        <v>293586.2645953334</v>
      </c>
      <c r="U310" s="17">
        <f t="shared" si="35"/>
        <v>-29965.36718830387</v>
      </c>
      <c r="V310" s="17">
        <f t="shared" si="36"/>
        <v>-68263.50085625678</v>
      </c>
      <c r="W310" s="18">
        <f t="shared" si="30"/>
        <v>-0.15177402180638772</v>
      </c>
      <c r="X310" s="18">
        <f t="shared" si="31"/>
        <v>-0.3774685274447504</v>
      </c>
    </row>
    <row r="311" spans="14:24" ht="12.75">
      <c r="N311" s="2"/>
      <c r="O311" s="2"/>
      <c r="P311" s="2"/>
      <c r="R311" s="16">
        <f t="shared" si="32"/>
        <v>74304.7312656444</v>
      </c>
      <c r="S311" s="16">
        <f t="shared" si="34"/>
        <v>297611.8218895451</v>
      </c>
      <c r="T311" s="16">
        <f t="shared" si="33"/>
        <v>294548.83923335094</v>
      </c>
      <c r="U311" s="17">
        <f t="shared" si="35"/>
        <v>-358953.60951879574</v>
      </c>
      <c r="V311" s="17">
        <f t="shared" si="36"/>
        <v>-113569.08726063551</v>
      </c>
      <c r="W311" s="18">
        <f t="shared" si="30"/>
        <v>-1.9153273377426054</v>
      </c>
      <c r="X311" s="18">
        <f t="shared" si="31"/>
        <v>-0.6178887405186256</v>
      </c>
    </row>
    <row r="312" spans="14:24" ht="12.75">
      <c r="N312" s="2"/>
      <c r="O312" s="2"/>
      <c r="P312" s="2"/>
      <c r="R312" s="16">
        <f t="shared" si="32"/>
        <v>74547.55391683932</v>
      </c>
      <c r="S312" s="16">
        <f t="shared" si="34"/>
        <v>298584.4062748051</v>
      </c>
      <c r="T312" s="16">
        <f t="shared" si="33"/>
        <v>295511.41387136845</v>
      </c>
      <c r="U312" s="17">
        <f t="shared" si="35"/>
        <v>-421343.89741601044</v>
      </c>
      <c r="V312" s="17">
        <f t="shared" si="36"/>
        <v>-309166.4565011597</v>
      </c>
      <c r="W312" s="18">
        <f t="shared" si="30"/>
        <v>-2.249772721942132</v>
      </c>
      <c r="X312" s="18">
        <f t="shared" si="31"/>
        <v>-1.655852597111624</v>
      </c>
    </row>
    <row r="313" spans="14:24" ht="12.75">
      <c r="N313" s="2"/>
      <c r="O313" s="2"/>
      <c r="P313" s="2"/>
      <c r="R313" s="16">
        <f t="shared" si="32"/>
        <v>74790.37656803423</v>
      </c>
      <c r="S313" s="16">
        <f t="shared" si="34"/>
        <v>299556.990660065</v>
      </c>
      <c r="T313" s="16">
        <f t="shared" si="33"/>
        <v>296473.98850938596</v>
      </c>
      <c r="U313" s="17">
        <f t="shared" si="35"/>
        <v>-214724.58408380285</v>
      </c>
      <c r="V313" s="17">
        <f t="shared" si="36"/>
        <v>-305010.2485320446</v>
      </c>
      <c r="W313" s="18">
        <f t="shared" si="30"/>
        <v>-1.142182454939734</v>
      </c>
      <c r="X313" s="18">
        <f t="shared" si="31"/>
        <v>-1.6337971182001443</v>
      </c>
    </row>
    <row r="314" spans="14:24" ht="12.75">
      <c r="N314" s="2"/>
      <c r="O314" s="2"/>
      <c r="P314" s="2"/>
      <c r="R314" s="16">
        <f t="shared" si="32"/>
        <v>75033.19921922915</v>
      </c>
      <c r="S314" s="16">
        <f t="shared" si="34"/>
        <v>300529.575045325</v>
      </c>
      <c r="T314" s="16">
        <f t="shared" si="33"/>
        <v>297436.5631474035</v>
      </c>
      <c r="U314" s="17">
        <f t="shared" si="35"/>
        <v>-75032.43837683587</v>
      </c>
      <c r="V314" s="17">
        <f t="shared" si="36"/>
        <v>337.90091646692497</v>
      </c>
      <c r="W314" s="18">
        <f t="shared" si="30"/>
        <v>-0.3933576792376091</v>
      </c>
      <c r="X314" s="18">
        <f t="shared" si="31"/>
        <v>-0.013425923864837219</v>
      </c>
    </row>
    <row r="315" spans="14:24" ht="12.75">
      <c r="N315" s="2"/>
      <c r="O315" s="2"/>
      <c r="P315" s="2"/>
      <c r="R315" s="16">
        <f t="shared" si="32"/>
        <v>75276.02187042407</v>
      </c>
      <c r="S315" s="16">
        <f t="shared" si="34"/>
        <v>301502.1594305849</v>
      </c>
      <c r="T315" s="16">
        <f t="shared" si="33"/>
        <v>298399.137785421</v>
      </c>
      <c r="U315" s="17">
        <f t="shared" si="35"/>
        <v>-213337.67736862088</v>
      </c>
      <c r="V315" s="17">
        <f t="shared" si="36"/>
        <v>308928.61158983957</v>
      </c>
      <c r="W315" s="18">
        <f t="shared" si="30"/>
        <v>-1.1347478915671125</v>
      </c>
      <c r="X315" s="18">
        <f t="shared" si="31"/>
        <v>1.6241523595395315</v>
      </c>
    </row>
    <row r="316" spans="14:24" ht="12.75">
      <c r="N316" s="2"/>
      <c r="O316" s="2"/>
      <c r="P316" s="2"/>
      <c r="R316" s="16">
        <f t="shared" si="32"/>
        <v>75518.84452161899</v>
      </c>
      <c r="S316" s="16">
        <f t="shared" si="34"/>
        <v>302474.7438158449</v>
      </c>
      <c r="T316" s="16">
        <f t="shared" si="33"/>
        <v>299361.7124234385</v>
      </c>
      <c r="U316" s="17">
        <f t="shared" si="35"/>
        <v>-423988.41396911175</v>
      </c>
      <c r="V316" s="17">
        <f t="shared" si="36"/>
        <v>317035.8509821318</v>
      </c>
      <c r="W316" s="18">
        <f t="shared" si="30"/>
        <v>-2.2639487481223775</v>
      </c>
      <c r="X316" s="18">
        <f t="shared" si="31"/>
        <v>1.6671745203110213</v>
      </c>
    </row>
    <row r="317" spans="14:24" ht="12.75">
      <c r="N317" s="2"/>
      <c r="O317" s="2"/>
      <c r="P317" s="2"/>
      <c r="R317" s="16">
        <f t="shared" si="32"/>
        <v>75761.6671728139</v>
      </c>
      <c r="S317" s="16">
        <f t="shared" si="34"/>
        <v>303447.3282011048</v>
      </c>
      <c r="T317" s="16">
        <f t="shared" si="33"/>
        <v>300324.287061456</v>
      </c>
      <c r="U317" s="17">
        <f t="shared" si="35"/>
        <v>-364932.6190885484</v>
      </c>
      <c r="V317" s="17">
        <f t="shared" si="36"/>
        <v>119096.00594351448</v>
      </c>
      <c r="W317" s="18">
        <f t="shared" si="30"/>
        <v>-1.9473780337737394</v>
      </c>
      <c r="X317" s="18">
        <f t="shared" si="31"/>
        <v>0.6167799995285949</v>
      </c>
    </row>
    <row r="318" spans="14:24" ht="12.75">
      <c r="N318" s="2"/>
      <c r="O318" s="2"/>
      <c r="P318" s="2"/>
      <c r="R318" s="16">
        <f t="shared" si="32"/>
        <v>76004.48982400882</v>
      </c>
      <c r="S318" s="16">
        <f t="shared" si="34"/>
        <v>304419.9125863648</v>
      </c>
      <c r="T318" s="16">
        <f t="shared" si="33"/>
        <v>301286.8616994735</v>
      </c>
      <c r="U318" s="17">
        <f t="shared" si="35"/>
        <v>-30119.196192021198</v>
      </c>
      <c r="V318" s="17">
        <f t="shared" si="36"/>
        <v>70328.30898636827</v>
      </c>
      <c r="W318" s="18">
        <f t="shared" si="30"/>
        <v>-0.1525986277183532</v>
      </c>
      <c r="X318" s="18">
        <f t="shared" si="31"/>
        <v>0.3579876292255348</v>
      </c>
    </row>
    <row r="319" spans="14:24" ht="12.75">
      <c r="N319" s="2"/>
      <c r="O319" s="2"/>
      <c r="P319" s="2"/>
      <c r="R319" s="16">
        <f t="shared" si="32"/>
        <v>76247.31247520374</v>
      </c>
      <c r="S319" s="16">
        <f t="shared" si="34"/>
        <v>305392.4969716247</v>
      </c>
      <c r="T319" s="16">
        <f t="shared" si="33"/>
        <v>302249.43633749103</v>
      </c>
      <c r="U319" s="17">
        <f t="shared" si="35"/>
        <v>231835.24425885998</v>
      </c>
      <c r="V319" s="17">
        <f t="shared" si="36"/>
        <v>293634.3248873165</v>
      </c>
      <c r="W319" s="18">
        <f t="shared" si="30"/>
        <v>1.2516175801584193</v>
      </c>
      <c r="X319" s="18">
        <f t="shared" si="31"/>
        <v>1.542991161558036</v>
      </c>
    </row>
    <row r="320" spans="14:24" ht="12.75">
      <c r="N320" s="2"/>
      <c r="O320" s="2"/>
      <c r="P320" s="2"/>
      <c r="R320" s="16">
        <f t="shared" si="32"/>
        <v>76490.13512639866</v>
      </c>
      <c r="S320" s="16">
        <f t="shared" si="34"/>
        <v>306365.0813568847</v>
      </c>
      <c r="T320" s="16">
        <f t="shared" si="33"/>
        <v>303212.01097550854</v>
      </c>
      <c r="U320" s="17">
        <f t="shared" si="35"/>
        <v>181978.29525129474</v>
      </c>
      <c r="V320" s="17">
        <f t="shared" si="36"/>
        <v>504244.82420665363</v>
      </c>
      <c r="W320" s="18">
        <f t="shared" si="30"/>
        <v>0.9843576102521777</v>
      </c>
      <c r="X320" s="18">
        <f t="shared" si="31"/>
        <v>2.660624220536751</v>
      </c>
    </row>
    <row r="321" spans="14:24" ht="12.75">
      <c r="N321" s="2"/>
      <c r="O321" s="2"/>
      <c r="P321" s="2"/>
      <c r="R321" s="16">
        <f t="shared" si="32"/>
        <v>76732.95777759358</v>
      </c>
      <c r="S321" s="16">
        <f t="shared" si="34"/>
        <v>307337.6657421446</v>
      </c>
      <c r="T321" s="16">
        <f t="shared" si="33"/>
        <v>304174.58561352605</v>
      </c>
      <c r="U321" s="17">
        <f t="shared" si="35"/>
        <v>6966.675984321628</v>
      </c>
      <c r="V321" s="17">
        <f t="shared" si="36"/>
        <v>394731.00960482075</v>
      </c>
      <c r="W321" s="18">
        <f t="shared" si="30"/>
        <v>0.04620152510070794</v>
      </c>
      <c r="X321" s="18">
        <f t="shared" si="31"/>
        <v>2.079474372787273</v>
      </c>
    </row>
    <row r="322" spans="14:24" ht="12.75">
      <c r="N322" s="2"/>
      <c r="O322" s="2"/>
      <c r="P322" s="2"/>
      <c r="R322" s="16">
        <f t="shared" si="32"/>
        <v>76975.7804287885</v>
      </c>
      <c r="S322" s="16">
        <f t="shared" si="34"/>
        <v>308310.2501274046</v>
      </c>
      <c r="T322" s="16">
        <f t="shared" si="33"/>
        <v>305137.16025154357</v>
      </c>
      <c r="U322" s="17">
        <f t="shared" si="35"/>
        <v>54416.58249544617</v>
      </c>
      <c r="V322" s="17">
        <f t="shared" si="36"/>
        <v>57254.55158680184</v>
      </c>
      <c r="W322" s="18">
        <f t="shared" si="30"/>
        <v>0.30055845705602785</v>
      </c>
      <c r="X322" s="18">
        <f t="shared" si="31"/>
        <v>0.2886099698873449</v>
      </c>
    </row>
    <row r="323" spans="14:24" ht="12.75">
      <c r="N323" s="2"/>
      <c r="O323" s="2"/>
      <c r="P323" s="2"/>
      <c r="R323" s="16">
        <f t="shared" si="32"/>
        <v>77218.60307998341</v>
      </c>
      <c r="S323" s="16">
        <f t="shared" si="34"/>
        <v>309282.8345126645</v>
      </c>
      <c r="T323" s="16">
        <f t="shared" si="33"/>
        <v>306099.7348895611</v>
      </c>
      <c r="U323" s="17">
        <f t="shared" si="35"/>
        <v>347340.7796114155</v>
      </c>
      <c r="V323" s="17">
        <f t="shared" si="36"/>
        <v>-134749.28181663452</v>
      </c>
      <c r="W323" s="18">
        <f t="shared" si="30"/>
        <v>1.8707891603857643</v>
      </c>
      <c r="X323" s="18">
        <f t="shared" si="31"/>
        <v>-0.730284303455369</v>
      </c>
    </row>
    <row r="324" spans="14:24" ht="12.75">
      <c r="N324" s="2"/>
      <c r="O324" s="2"/>
      <c r="P324" s="2"/>
      <c r="R324" s="16">
        <f t="shared" si="32"/>
        <v>77461.42573117833</v>
      </c>
      <c r="S324" s="16">
        <f t="shared" si="34"/>
        <v>310255.4188979245</v>
      </c>
      <c r="T324" s="16">
        <f t="shared" si="33"/>
        <v>307062.3095275786</v>
      </c>
      <c r="U324" s="17">
        <f t="shared" si="35"/>
        <v>541896.5574992134</v>
      </c>
      <c r="V324" s="17">
        <f t="shared" si="36"/>
        <v>-27460.84030835025</v>
      </c>
      <c r="W324" s="18">
        <f t="shared" si="30"/>
        <v>2.913712411375076</v>
      </c>
      <c r="X324" s="18">
        <f t="shared" si="31"/>
        <v>-0.1609436985781587</v>
      </c>
    </row>
    <row r="325" spans="14:24" ht="12.75">
      <c r="N325" s="2"/>
      <c r="O325" s="2"/>
      <c r="P325" s="2"/>
      <c r="R325" s="16">
        <f t="shared" si="32"/>
        <v>77704.24838237325</v>
      </c>
      <c r="S325" s="16">
        <f t="shared" si="34"/>
        <v>311228.00328318443</v>
      </c>
      <c r="T325" s="16">
        <f t="shared" si="33"/>
        <v>308024.8841655961</v>
      </c>
      <c r="U325" s="17">
        <f t="shared" si="35"/>
        <v>389954.8595027462</v>
      </c>
      <c r="V325" s="17">
        <f t="shared" si="36"/>
        <v>112144.17002697471</v>
      </c>
      <c r="W325" s="18">
        <f aca="true" t="shared" si="37" ref="W325:W381">(U325-$W$1)/$W$2</f>
        <v>2.099223469665521</v>
      </c>
      <c r="X325" s="18">
        <f aca="true" t="shared" si="38" ref="X325:X381">(V325-$X$1)/$X$2</f>
        <v>0.5798891433460651</v>
      </c>
    </row>
    <row r="326" spans="14:24" ht="12.75">
      <c r="N326" s="2"/>
      <c r="O326" s="2"/>
      <c r="P326" s="2"/>
      <c r="R326" s="16">
        <f aca="true" t="shared" si="39" ref="R326:R381">R325+a_inc</f>
        <v>77947.07103356817</v>
      </c>
      <c r="S326" s="16">
        <f t="shared" si="34"/>
        <v>312200.5876684444</v>
      </c>
      <c r="T326" s="16">
        <f aca="true" t="shared" si="40" ref="T326:T381">T325+t_inc</f>
        <v>308987.4588036136</v>
      </c>
      <c r="U326" s="17">
        <f t="shared" si="35"/>
        <v>77194.79589909175</v>
      </c>
      <c r="V326" s="17">
        <f t="shared" si="36"/>
        <v>-28995.570564521942</v>
      </c>
      <c r="W326" s="18">
        <f t="shared" si="37"/>
        <v>0.42266188997673315</v>
      </c>
      <c r="X326" s="18">
        <f t="shared" si="38"/>
        <v>-0.16908795195800372</v>
      </c>
    </row>
    <row r="327" spans="14:24" ht="12.75">
      <c r="N327" s="2"/>
      <c r="O327" s="2"/>
      <c r="P327" s="2"/>
      <c r="R327" s="16">
        <f t="shared" si="39"/>
        <v>78189.89368476308</v>
      </c>
      <c r="S327" s="16">
        <f aca="true" t="shared" si="41" ref="S327:S381">S326+b_inc</f>
        <v>313173.17205370433</v>
      </c>
      <c r="T327" s="16">
        <f t="shared" si="40"/>
        <v>309950.0334416311</v>
      </c>
      <c r="U327" s="17">
        <f t="shared" si="35"/>
        <v>-26538.952596866642</v>
      </c>
      <c r="V327" s="17">
        <f t="shared" si="36"/>
        <v>-369796.89844022086</v>
      </c>
      <c r="W327" s="18">
        <f t="shared" si="37"/>
        <v>-0.1334066030448653</v>
      </c>
      <c r="X327" s="18">
        <f t="shared" si="38"/>
        <v>-1.9775962258033712</v>
      </c>
    </row>
    <row r="328" spans="14:24" ht="12.75">
      <c r="N328" s="2"/>
      <c r="O328" s="2"/>
      <c r="P328" s="2"/>
      <c r="R328" s="16">
        <f t="shared" si="39"/>
        <v>78432.716335958</v>
      </c>
      <c r="S328" s="16">
        <f t="shared" si="41"/>
        <v>314145.7564389643</v>
      </c>
      <c r="T328" s="16">
        <f t="shared" si="40"/>
        <v>310912.60807964863</v>
      </c>
      <c r="U328" s="17">
        <f t="shared" si="35"/>
        <v>133196.60656365898</v>
      </c>
      <c r="V328" s="17">
        <f t="shared" si="36"/>
        <v>-532546.5784200482</v>
      </c>
      <c r="W328" s="18">
        <f t="shared" si="37"/>
        <v>0.7228616119981549</v>
      </c>
      <c r="X328" s="18">
        <f t="shared" si="38"/>
        <v>-2.8412493830368333</v>
      </c>
    </row>
    <row r="329" spans="14:24" ht="12.75">
      <c r="N329" s="2"/>
      <c r="O329" s="2"/>
      <c r="P329" s="2"/>
      <c r="R329" s="16">
        <f t="shared" si="39"/>
        <v>78675.53898715292</v>
      </c>
      <c r="S329" s="16">
        <f t="shared" si="41"/>
        <v>315118.34082422423</v>
      </c>
      <c r="T329" s="16">
        <f t="shared" si="40"/>
        <v>311875.18271766615</v>
      </c>
      <c r="U329" s="17">
        <f aca="true" t="shared" si="42" ref="U329:U381">(R329-S329)*COS(T329)+S329*COS((R329/S329-1)*T329)</f>
        <v>227554.36260725313</v>
      </c>
      <c r="V329" s="17">
        <f aca="true" t="shared" si="43" ref="V329:V381">(R329-S329)*SIN(T329)-S329*SIN((R329/S329-1)*T329)</f>
        <v>-349166.2716546019</v>
      </c>
      <c r="W329" s="18">
        <f t="shared" si="37"/>
        <v>1.2286697599617398</v>
      </c>
      <c r="X329" s="18">
        <f t="shared" si="38"/>
        <v>-1.8681170184629112</v>
      </c>
    </row>
    <row r="330" spans="14:24" ht="12.75">
      <c r="N330" s="2"/>
      <c r="O330" s="2"/>
      <c r="P330" s="2"/>
      <c r="R330" s="16">
        <f t="shared" si="39"/>
        <v>78918.36163834784</v>
      </c>
      <c r="S330" s="16">
        <f t="shared" si="41"/>
        <v>316090.9252094842</v>
      </c>
      <c r="T330" s="16">
        <f t="shared" si="40"/>
        <v>312837.75735568366</v>
      </c>
      <c r="U330" s="17">
        <f t="shared" si="42"/>
        <v>2958.9306480557425</v>
      </c>
      <c r="V330" s="17">
        <f t="shared" si="43"/>
        <v>-86821.2732582679</v>
      </c>
      <c r="W330" s="18">
        <f t="shared" si="37"/>
        <v>0.02471786195477874</v>
      </c>
      <c r="X330" s="18">
        <f t="shared" si="38"/>
        <v>-0.47594785304590365</v>
      </c>
    </row>
    <row r="331" spans="14:24" ht="12.75">
      <c r="N331" s="2"/>
      <c r="O331" s="2"/>
      <c r="P331" s="2"/>
      <c r="R331" s="16">
        <f t="shared" si="39"/>
        <v>79161.18428954275</v>
      </c>
      <c r="S331" s="16">
        <f t="shared" si="41"/>
        <v>317063.50959474413</v>
      </c>
      <c r="T331" s="16">
        <f t="shared" si="40"/>
        <v>313800.33199370117</v>
      </c>
      <c r="U331" s="17">
        <f t="shared" si="42"/>
        <v>-359223.0632598355</v>
      </c>
      <c r="V331" s="17">
        <f t="shared" si="43"/>
        <v>-82961.40754288647</v>
      </c>
      <c r="W331" s="18">
        <f t="shared" si="37"/>
        <v>-1.9167717542212486</v>
      </c>
      <c r="X331" s="18">
        <f t="shared" si="38"/>
        <v>-0.4554649543268428</v>
      </c>
    </row>
    <row r="332" spans="14:24" ht="12.75">
      <c r="N332" s="2"/>
      <c r="O332" s="2"/>
      <c r="P332" s="2"/>
      <c r="R332" s="16">
        <f t="shared" si="39"/>
        <v>79404.00694073767</v>
      </c>
      <c r="S332" s="16">
        <f t="shared" si="41"/>
        <v>318036.0939800041</v>
      </c>
      <c r="T332" s="16">
        <f t="shared" si="40"/>
        <v>314762.9066317187</v>
      </c>
      <c r="U332" s="17">
        <f t="shared" si="42"/>
        <v>-475926.1723886408</v>
      </c>
      <c r="V332" s="17">
        <f t="shared" si="43"/>
        <v>-285805.84081122844</v>
      </c>
      <c r="W332" s="18">
        <f t="shared" si="37"/>
        <v>-2.542362971786459</v>
      </c>
      <c r="X332" s="18">
        <f t="shared" si="38"/>
        <v>-1.5318863349473764</v>
      </c>
    </row>
    <row r="333" spans="14:24" ht="12.75">
      <c r="N333" s="2"/>
      <c r="O333" s="2"/>
      <c r="P333" s="2"/>
      <c r="R333" s="16">
        <f t="shared" si="39"/>
        <v>79646.82959193259</v>
      </c>
      <c r="S333" s="16">
        <f t="shared" si="41"/>
        <v>319008.67836526403</v>
      </c>
      <c r="T333" s="16">
        <f t="shared" si="40"/>
        <v>315725.4812697362</v>
      </c>
      <c r="U333" s="17">
        <f t="shared" si="42"/>
        <v>-274229.05217859615</v>
      </c>
      <c r="V333" s="17">
        <f t="shared" si="43"/>
        <v>-328372.1652755914</v>
      </c>
      <c r="W333" s="18">
        <f t="shared" si="37"/>
        <v>-1.4611582982045965</v>
      </c>
      <c r="X333" s="18">
        <f t="shared" si="38"/>
        <v>-1.757770284581119</v>
      </c>
    </row>
    <row r="334" spans="14:24" ht="12.75">
      <c r="N334" s="2"/>
      <c r="O334" s="2"/>
      <c r="P334" s="2"/>
      <c r="R334" s="16">
        <f t="shared" si="39"/>
        <v>79889.65224312751</v>
      </c>
      <c r="S334" s="16">
        <f t="shared" si="41"/>
        <v>319981.262750524</v>
      </c>
      <c r="T334" s="16">
        <f t="shared" si="40"/>
        <v>316688.0559077537</v>
      </c>
      <c r="U334" s="17">
        <f t="shared" si="42"/>
        <v>-84175.10611764237</v>
      </c>
      <c r="V334" s="17">
        <f t="shared" si="43"/>
        <v>-37502.71235287499</v>
      </c>
      <c r="W334" s="18">
        <f t="shared" si="37"/>
        <v>-0.44236727878009097</v>
      </c>
      <c r="X334" s="18">
        <f t="shared" si="38"/>
        <v>-0.2142322488036535</v>
      </c>
    </row>
    <row r="335" spans="14:24" ht="12.75">
      <c r="N335" s="2"/>
      <c r="O335" s="2"/>
      <c r="P335" s="2"/>
      <c r="R335" s="16">
        <f t="shared" si="39"/>
        <v>80132.47489432243</v>
      </c>
      <c r="S335" s="16">
        <f t="shared" si="41"/>
        <v>320953.84713578393</v>
      </c>
      <c r="T335" s="16">
        <f t="shared" si="40"/>
        <v>317650.6305457712</v>
      </c>
      <c r="U335" s="17">
        <f t="shared" si="42"/>
        <v>-183866.23788658043</v>
      </c>
      <c r="V335" s="17">
        <f t="shared" si="43"/>
        <v>316871.96557447343</v>
      </c>
      <c r="W335" s="18">
        <f t="shared" si="37"/>
        <v>-0.9767651793103201</v>
      </c>
      <c r="X335" s="18">
        <f t="shared" si="38"/>
        <v>1.6663048402614742</v>
      </c>
    </row>
    <row r="336" spans="14:24" ht="12.75">
      <c r="N336" s="2"/>
      <c r="O336" s="2"/>
      <c r="P336" s="2"/>
      <c r="R336" s="16">
        <f t="shared" si="39"/>
        <v>80375.29754551734</v>
      </c>
      <c r="S336" s="16">
        <f t="shared" si="41"/>
        <v>321926.4315210439</v>
      </c>
      <c r="T336" s="16">
        <f t="shared" si="40"/>
        <v>318613.2051837887</v>
      </c>
      <c r="U336" s="17">
        <f t="shared" si="42"/>
        <v>-416578.6764215974</v>
      </c>
      <c r="V336" s="17">
        <f t="shared" si="43"/>
        <v>376014.2935123143</v>
      </c>
      <c r="W336" s="18">
        <f t="shared" si="37"/>
        <v>-2.224228583263085</v>
      </c>
      <c r="X336" s="18">
        <f t="shared" si="38"/>
        <v>1.9801515910261098</v>
      </c>
    </row>
    <row r="337" spans="14:24" ht="12.75">
      <c r="N337" s="2"/>
      <c r="O337" s="2"/>
      <c r="P337" s="2"/>
      <c r="R337" s="16">
        <f t="shared" si="39"/>
        <v>80618.12019671226</v>
      </c>
      <c r="S337" s="16">
        <f t="shared" si="41"/>
        <v>322899.01590630383</v>
      </c>
      <c r="T337" s="16">
        <f t="shared" si="40"/>
        <v>319575.77982180624</v>
      </c>
      <c r="U337" s="17">
        <f t="shared" si="42"/>
        <v>-404515.5504515335</v>
      </c>
      <c r="V337" s="17">
        <f t="shared" si="43"/>
        <v>170296.54987583763</v>
      </c>
      <c r="W337" s="18">
        <f t="shared" si="37"/>
        <v>-2.1595637622519703</v>
      </c>
      <c r="X337" s="18">
        <f t="shared" si="38"/>
        <v>0.8884826008775033</v>
      </c>
    </row>
    <row r="338" spans="14:24" ht="12.75">
      <c r="N338" s="2"/>
      <c r="O338" s="2"/>
      <c r="P338" s="2"/>
      <c r="R338" s="16">
        <f t="shared" si="39"/>
        <v>80860.94284790718</v>
      </c>
      <c r="S338" s="16">
        <f t="shared" si="41"/>
        <v>323871.6002915638</v>
      </c>
      <c r="T338" s="16">
        <f t="shared" si="40"/>
        <v>320538.35445982375</v>
      </c>
      <c r="U338" s="17">
        <f t="shared" si="42"/>
        <v>-70156.0044857448</v>
      </c>
      <c r="V338" s="17">
        <f t="shared" si="43"/>
        <v>68742.46426015004</v>
      </c>
      <c r="W338" s="18">
        <f t="shared" si="37"/>
        <v>-0.36721737982247604</v>
      </c>
      <c r="X338" s="18">
        <f t="shared" si="38"/>
        <v>0.3495721300070406</v>
      </c>
    </row>
    <row r="339" spans="14:24" ht="12.75">
      <c r="N339" s="2"/>
      <c r="O339" s="2"/>
      <c r="P339" s="2"/>
      <c r="R339" s="16">
        <f t="shared" si="39"/>
        <v>81103.7654991021</v>
      </c>
      <c r="S339" s="16">
        <f t="shared" si="41"/>
        <v>324844.18467682373</v>
      </c>
      <c r="T339" s="16">
        <f t="shared" si="40"/>
        <v>321500.92909784126</v>
      </c>
      <c r="U339" s="17">
        <f t="shared" si="42"/>
        <v>246895.67442547827</v>
      </c>
      <c r="V339" s="17">
        <f t="shared" si="43"/>
        <v>267155.4942982461</v>
      </c>
      <c r="W339" s="18">
        <f t="shared" si="37"/>
        <v>1.3323495582121647</v>
      </c>
      <c r="X339" s="18">
        <f t="shared" si="38"/>
        <v>1.4024776708959643</v>
      </c>
    </row>
    <row r="340" spans="14:24" ht="12.75">
      <c r="N340" s="2"/>
      <c r="O340" s="2"/>
      <c r="P340" s="2"/>
      <c r="R340" s="16">
        <f t="shared" si="39"/>
        <v>81346.58815029702</v>
      </c>
      <c r="S340" s="16">
        <f t="shared" si="41"/>
        <v>325816.7690620837</v>
      </c>
      <c r="T340" s="16">
        <f t="shared" si="40"/>
        <v>322463.5037358588</v>
      </c>
      <c r="U340" s="17">
        <f t="shared" si="42"/>
        <v>240770.84225403867</v>
      </c>
      <c r="V340" s="17">
        <f t="shared" si="43"/>
        <v>513386.9267356479</v>
      </c>
      <c r="W340" s="18">
        <f t="shared" si="37"/>
        <v>1.2995171748753636</v>
      </c>
      <c r="X340" s="18">
        <f t="shared" si="38"/>
        <v>2.70913802230826</v>
      </c>
    </row>
    <row r="341" spans="14:24" ht="12.75">
      <c r="N341" s="2"/>
      <c r="O341" s="2"/>
      <c r="P341" s="2"/>
      <c r="R341" s="16">
        <f t="shared" si="39"/>
        <v>81589.41080149193</v>
      </c>
      <c r="S341" s="16">
        <f t="shared" si="41"/>
        <v>326789.35344734363</v>
      </c>
      <c r="T341" s="16">
        <f t="shared" si="40"/>
        <v>323426.0783738763</v>
      </c>
      <c r="U341" s="17">
        <f t="shared" si="42"/>
        <v>45485.72333970977</v>
      </c>
      <c r="V341" s="17">
        <f t="shared" si="43"/>
        <v>447702.5229168134</v>
      </c>
      <c r="W341" s="18">
        <f t="shared" si="37"/>
        <v>0.25268426505850283</v>
      </c>
      <c r="X341" s="18">
        <f t="shared" si="38"/>
        <v>2.360574862330523</v>
      </c>
    </row>
    <row r="342" spans="14:24" ht="12.75">
      <c r="N342" s="2"/>
      <c r="O342" s="2"/>
      <c r="P342" s="2"/>
      <c r="R342" s="16">
        <f t="shared" si="39"/>
        <v>81832.23345268685</v>
      </c>
      <c r="S342" s="16">
        <f t="shared" si="41"/>
        <v>327761.9378326036</v>
      </c>
      <c r="T342" s="16">
        <f t="shared" si="40"/>
        <v>324388.6530118938</v>
      </c>
      <c r="U342" s="17">
        <f t="shared" si="42"/>
        <v>41583.64032711636</v>
      </c>
      <c r="V342" s="17">
        <f t="shared" si="43"/>
        <v>96415.5185186731</v>
      </c>
      <c r="W342" s="18">
        <f t="shared" si="37"/>
        <v>0.2317670086022538</v>
      </c>
      <c r="X342" s="18">
        <f t="shared" si="38"/>
        <v>0.4964229298588665</v>
      </c>
    </row>
    <row r="343" spans="14:24" ht="12.75">
      <c r="N343" s="2"/>
      <c r="O343" s="2"/>
      <c r="P343" s="2"/>
      <c r="R343" s="16">
        <f t="shared" si="39"/>
        <v>82075.05610388177</v>
      </c>
      <c r="S343" s="16">
        <f t="shared" si="41"/>
        <v>328734.52221786353</v>
      </c>
      <c r="T343" s="16">
        <f t="shared" si="40"/>
        <v>325351.2276499113</v>
      </c>
      <c r="U343" s="17">
        <f t="shared" si="42"/>
        <v>325506.3721728812</v>
      </c>
      <c r="V343" s="17">
        <f t="shared" si="43"/>
        <v>-155941.1049029415</v>
      </c>
      <c r="W343" s="18">
        <f t="shared" si="37"/>
        <v>1.753745033316179</v>
      </c>
      <c r="X343" s="18">
        <f t="shared" si="38"/>
        <v>-0.8427415747587015</v>
      </c>
    </row>
    <row r="344" spans="14:24" ht="12.75">
      <c r="N344" s="2"/>
      <c r="O344" s="2"/>
      <c r="P344" s="2"/>
      <c r="R344" s="16">
        <f t="shared" si="39"/>
        <v>82317.87875507669</v>
      </c>
      <c r="S344" s="16">
        <f t="shared" si="41"/>
        <v>329707.1066031235</v>
      </c>
      <c r="T344" s="16">
        <f t="shared" si="40"/>
        <v>326313.8022879288</v>
      </c>
      <c r="U344" s="17">
        <f t="shared" si="42"/>
        <v>566897.7060124294</v>
      </c>
      <c r="V344" s="17">
        <f t="shared" si="43"/>
        <v>-81500.13634770202</v>
      </c>
      <c r="W344" s="18">
        <f t="shared" si="37"/>
        <v>3.047731967971885</v>
      </c>
      <c r="X344" s="18">
        <f t="shared" si="38"/>
        <v>-0.4477105213752586</v>
      </c>
    </row>
    <row r="345" spans="14:24" ht="12.75">
      <c r="N345" s="2"/>
      <c r="O345" s="2"/>
      <c r="P345" s="2"/>
      <c r="R345" s="16">
        <f t="shared" si="39"/>
        <v>82560.7014062716</v>
      </c>
      <c r="S345" s="16">
        <f t="shared" si="41"/>
        <v>330679.69098838343</v>
      </c>
      <c r="T345" s="16">
        <f t="shared" si="40"/>
        <v>327276.37692594633</v>
      </c>
      <c r="U345" s="17">
        <f t="shared" si="42"/>
        <v>452316.3322020066</v>
      </c>
      <c r="V345" s="17">
        <f t="shared" si="43"/>
        <v>89745.39674388299</v>
      </c>
      <c r="W345" s="18">
        <f t="shared" si="37"/>
        <v>2.4335143889591233</v>
      </c>
      <c r="X345" s="18">
        <f t="shared" si="38"/>
        <v>0.4610270278168891</v>
      </c>
    </row>
    <row r="346" spans="14:24" ht="12.75">
      <c r="N346" s="2"/>
      <c r="O346" s="2"/>
      <c r="P346" s="2"/>
      <c r="R346" s="16">
        <f t="shared" si="39"/>
        <v>82803.52405746652</v>
      </c>
      <c r="S346" s="16">
        <f t="shared" si="41"/>
        <v>331652.2753736434</v>
      </c>
      <c r="T346" s="16">
        <f t="shared" si="40"/>
        <v>328238.95156396384</v>
      </c>
      <c r="U346" s="17">
        <f t="shared" si="42"/>
        <v>112290.85588898094</v>
      </c>
      <c r="V346" s="17">
        <f t="shared" si="43"/>
        <v>-5285.6094653152395</v>
      </c>
      <c r="W346" s="18">
        <f t="shared" si="37"/>
        <v>0.610795582941021</v>
      </c>
      <c r="X346" s="18">
        <f t="shared" si="38"/>
        <v>-0.04326784119802833</v>
      </c>
    </row>
    <row r="347" spans="14:24" ht="12.75">
      <c r="N347" s="2"/>
      <c r="O347" s="2"/>
      <c r="P347" s="2"/>
      <c r="R347" s="16">
        <f t="shared" si="39"/>
        <v>83046.34670866144</v>
      </c>
      <c r="S347" s="16">
        <f t="shared" si="41"/>
        <v>332624.85975890333</v>
      </c>
      <c r="T347" s="16">
        <f t="shared" si="40"/>
        <v>329201.52620198135</v>
      </c>
      <c r="U347" s="17">
        <f t="shared" si="42"/>
        <v>-52512.98390193665</v>
      </c>
      <c r="V347" s="17">
        <f t="shared" si="43"/>
        <v>-353961.30229406606</v>
      </c>
      <c r="W347" s="18">
        <f t="shared" si="37"/>
        <v>-0.27264133286925635</v>
      </c>
      <c r="X347" s="18">
        <f t="shared" si="38"/>
        <v>-1.893562496151824</v>
      </c>
    </row>
    <row r="348" spans="14:24" ht="12.75">
      <c r="N348" s="2"/>
      <c r="O348" s="2"/>
      <c r="P348" s="2"/>
      <c r="R348" s="16">
        <f t="shared" si="39"/>
        <v>83289.16935985636</v>
      </c>
      <c r="S348" s="16">
        <f t="shared" si="41"/>
        <v>333597.4441441633</v>
      </c>
      <c r="T348" s="16">
        <f t="shared" si="40"/>
        <v>330164.10083999886</v>
      </c>
      <c r="U348" s="17">
        <f t="shared" si="42"/>
        <v>88104.49099504197</v>
      </c>
      <c r="V348" s="17">
        <f t="shared" si="43"/>
        <v>-571476.8572404765</v>
      </c>
      <c r="W348" s="18">
        <f t="shared" si="37"/>
        <v>0.4811437032659398</v>
      </c>
      <c r="X348" s="18">
        <f t="shared" si="38"/>
        <v>-3.0478381653890274</v>
      </c>
    </row>
    <row r="349" spans="14:24" ht="12.75">
      <c r="N349" s="2"/>
      <c r="O349" s="2"/>
      <c r="P349" s="2"/>
      <c r="R349" s="16">
        <f t="shared" si="39"/>
        <v>83531.99201105128</v>
      </c>
      <c r="S349" s="16">
        <f t="shared" si="41"/>
        <v>334570.02852942323</v>
      </c>
      <c r="T349" s="16">
        <f t="shared" si="40"/>
        <v>331126.6754780164</v>
      </c>
      <c r="U349" s="17">
        <f t="shared" si="42"/>
        <v>223470.39578907174</v>
      </c>
      <c r="V349" s="17">
        <f t="shared" si="43"/>
        <v>-416057.3846451548</v>
      </c>
      <c r="W349" s="18">
        <f t="shared" si="37"/>
        <v>1.2067775088181805</v>
      </c>
      <c r="X349" s="18">
        <f t="shared" si="38"/>
        <v>-2.2230837436344255</v>
      </c>
    </row>
    <row r="350" spans="14:24" ht="12.75">
      <c r="N350" s="2"/>
      <c r="O350" s="2"/>
      <c r="P350" s="2"/>
      <c r="R350" s="16">
        <f t="shared" si="39"/>
        <v>83774.8146622462</v>
      </c>
      <c r="S350" s="16">
        <f t="shared" si="41"/>
        <v>335542.6129146832</v>
      </c>
      <c r="T350" s="16">
        <f t="shared" si="40"/>
        <v>332089.2501160339</v>
      </c>
      <c r="U350" s="17">
        <f t="shared" si="42"/>
        <v>36263.45520991621</v>
      </c>
      <c r="V350" s="17">
        <f t="shared" si="43"/>
        <v>-114805.8632237605</v>
      </c>
      <c r="W350" s="18">
        <f t="shared" si="37"/>
        <v>0.20324796476539983</v>
      </c>
      <c r="X350" s="18">
        <f t="shared" si="38"/>
        <v>-0.6244518592017207</v>
      </c>
    </row>
    <row r="351" spans="14:24" ht="12.75">
      <c r="N351" s="2"/>
      <c r="O351" s="2"/>
      <c r="P351" s="2"/>
      <c r="R351" s="16">
        <f t="shared" si="39"/>
        <v>84017.63731344111</v>
      </c>
      <c r="S351" s="16">
        <f t="shared" si="41"/>
        <v>336515.19729994313</v>
      </c>
      <c r="T351" s="16">
        <f t="shared" si="40"/>
        <v>333051.8247540514</v>
      </c>
      <c r="U351" s="17">
        <f t="shared" si="42"/>
        <v>-350369.28082583006</v>
      </c>
      <c r="V351" s="17">
        <f t="shared" si="43"/>
        <v>-53834.35523328214</v>
      </c>
      <c r="W351" s="18">
        <f t="shared" si="37"/>
        <v>-1.8693107347651716</v>
      </c>
      <c r="X351" s="18">
        <f t="shared" si="38"/>
        <v>-0.3008983174449025</v>
      </c>
    </row>
    <row r="352" spans="14:24" ht="12.75">
      <c r="N352" s="2"/>
      <c r="O352" s="2"/>
      <c r="P352" s="2"/>
      <c r="R352" s="16">
        <f t="shared" si="39"/>
        <v>84260.45996463603</v>
      </c>
      <c r="S352" s="16">
        <f t="shared" si="41"/>
        <v>337487.7816852031</v>
      </c>
      <c r="T352" s="16">
        <f t="shared" si="40"/>
        <v>334014.3993920689</v>
      </c>
      <c r="U352" s="17">
        <f t="shared" si="42"/>
        <v>-525772.6620571214</v>
      </c>
      <c r="V352" s="17">
        <f t="shared" si="43"/>
        <v>-253153.42322413367</v>
      </c>
      <c r="W352" s="18">
        <f t="shared" si="37"/>
        <v>-2.809566874029022</v>
      </c>
      <c r="X352" s="18">
        <f t="shared" si="38"/>
        <v>-1.35861187109654</v>
      </c>
    </row>
    <row r="353" spans="14:24" ht="12.75">
      <c r="N353" s="2"/>
      <c r="O353" s="2"/>
      <c r="P353" s="2"/>
      <c r="R353" s="16">
        <f t="shared" si="39"/>
        <v>84503.28261583095</v>
      </c>
      <c r="S353" s="16">
        <f t="shared" si="41"/>
        <v>338460.36607046303</v>
      </c>
      <c r="T353" s="16">
        <f t="shared" si="40"/>
        <v>334976.9740300864</v>
      </c>
      <c r="U353" s="17">
        <f t="shared" si="42"/>
        <v>-340310.48435396753</v>
      </c>
      <c r="V353" s="17">
        <f t="shared" si="43"/>
        <v>-343344.89166609244</v>
      </c>
      <c r="W353" s="18">
        <f t="shared" si="37"/>
        <v>-1.8153901941810482</v>
      </c>
      <c r="X353" s="18">
        <f t="shared" si="38"/>
        <v>-1.837225079338023</v>
      </c>
    </row>
    <row r="354" spans="14:24" ht="12.75">
      <c r="N354" s="2"/>
      <c r="O354" s="2"/>
      <c r="P354" s="2"/>
      <c r="R354" s="16">
        <f t="shared" si="39"/>
        <v>84746.10526702587</v>
      </c>
      <c r="S354" s="16">
        <f t="shared" si="41"/>
        <v>339432.950455723</v>
      </c>
      <c r="T354" s="16">
        <f t="shared" si="40"/>
        <v>335939.54866810393</v>
      </c>
      <c r="U354" s="17">
        <f t="shared" si="42"/>
        <v>-102407.2303523104</v>
      </c>
      <c r="V354" s="17">
        <f t="shared" si="43"/>
        <v>-78259.66397975614</v>
      </c>
      <c r="W354" s="18">
        <f t="shared" si="37"/>
        <v>-0.540101237060307</v>
      </c>
      <c r="X354" s="18">
        <f t="shared" si="38"/>
        <v>-0.4305145171075319</v>
      </c>
    </row>
    <row r="355" spans="14:24" ht="12.75">
      <c r="N355" s="2"/>
      <c r="O355" s="2"/>
      <c r="P355" s="2"/>
      <c r="R355" s="16">
        <f t="shared" si="39"/>
        <v>84988.92791822078</v>
      </c>
      <c r="S355" s="16">
        <f t="shared" si="41"/>
        <v>340405.53484098293</v>
      </c>
      <c r="T355" s="16">
        <f t="shared" si="40"/>
        <v>336902.12330612144</v>
      </c>
      <c r="U355" s="17">
        <f t="shared" si="42"/>
        <v>-153398.6985189161</v>
      </c>
      <c r="V355" s="17">
        <f t="shared" si="43"/>
        <v>315559.45084132836</v>
      </c>
      <c r="W355" s="18">
        <f t="shared" si="37"/>
        <v>-0.8134428377590224</v>
      </c>
      <c r="X355" s="18">
        <f t="shared" si="38"/>
        <v>1.6593398035662459</v>
      </c>
    </row>
    <row r="356" spans="14:24" ht="12.75">
      <c r="N356" s="2"/>
      <c r="O356" s="2"/>
      <c r="P356" s="2"/>
      <c r="R356" s="16">
        <f t="shared" si="39"/>
        <v>85231.7505694157</v>
      </c>
      <c r="S356" s="16">
        <f t="shared" si="41"/>
        <v>341378.1192262429</v>
      </c>
      <c r="T356" s="16">
        <f t="shared" si="40"/>
        <v>337864.69794413896</v>
      </c>
      <c r="U356" s="17">
        <f t="shared" si="42"/>
        <v>-398885.6895535017</v>
      </c>
      <c r="V356" s="17">
        <f t="shared" si="43"/>
        <v>432919.9172643256</v>
      </c>
      <c r="W356" s="18">
        <f t="shared" si="37"/>
        <v>-2.129384690244255</v>
      </c>
      <c r="X356" s="18">
        <f t="shared" si="38"/>
        <v>2.282128968946949</v>
      </c>
    </row>
    <row r="357" spans="14:24" ht="12.75">
      <c r="N357" s="2"/>
      <c r="O357" s="2"/>
      <c r="P357" s="2"/>
      <c r="R357" s="16">
        <f t="shared" si="39"/>
        <v>85474.57322061062</v>
      </c>
      <c r="S357" s="16">
        <f t="shared" si="41"/>
        <v>342350.70361150283</v>
      </c>
      <c r="T357" s="16">
        <f t="shared" si="40"/>
        <v>338827.27258215647</v>
      </c>
      <c r="U357" s="17">
        <f t="shared" si="42"/>
        <v>-437742.25511106313</v>
      </c>
      <c r="V357" s="17">
        <f t="shared" si="43"/>
        <v>230180.4012855329</v>
      </c>
      <c r="W357" s="18">
        <f t="shared" si="37"/>
        <v>-2.3376767086747847</v>
      </c>
      <c r="X357" s="18">
        <f t="shared" si="38"/>
        <v>1.2062643460931823</v>
      </c>
    </row>
    <row r="358" spans="14:24" ht="12.75">
      <c r="N358" s="2"/>
      <c r="O358" s="2"/>
      <c r="P358" s="2"/>
      <c r="R358" s="16">
        <f t="shared" si="39"/>
        <v>85717.39587180554</v>
      </c>
      <c r="S358" s="16">
        <f t="shared" si="41"/>
        <v>343323.2879967628</v>
      </c>
      <c r="T358" s="16">
        <f t="shared" si="40"/>
        <v>339789.847220174</v>
      </c>
      <c r="U358" s="17">
        <f t="shared" si="42"/>
        <v>-115492.56077234836</v>
      </c>
      <c r="V358" s="17">
        <f t="shared" si="43"/>
        <v>75230.66169640305</v>
      </c>
      <c r="W358" s="18">
        <f t="shared" si="37"/>
        <v>-0.6102456218228386</v>
      </c>
      <c r="X358" s="18">
        <f t="shared" si="38"/>
        <v>0.384002625976486</v>
      </c>
    </row>
    <row r="359" spans="14:24" ht="12.75">
      <c r="N359" s="2"/>
      <c r="O359" s="2"/>
      <c r="P359" s="2"/>
      <c r="R359" s="16">
        <f t="shared" si="39"/>
        <v>85960.21852300045</v>
      </c>
      <c r="S359" s="16">
        <f t="shared" si="41"/>
        <v>344295.87238202273</v>
      </c>
      <c r="T359" s="16">
        <f t="shared" si="40"/>
        <v>340752.4218581915</v>
      </c>
      <c r="U359" s="17">
        <f t="shared" si="42"/>
        <v>253231.68144701165</v>
      </c>
      <c r="V359" s="17">
        <f t="shared" si="43"/>
        <v>237238.73812235906</v>
      </c>
      <c r="W359" s="18">
        <f t="shared" si="37"/>
        <v>1.366313951934769</v>
      </c>
      <c r="X359" s="18">
        <f t="shared" si="38"/>
        <v>1.2437203637928653</v>
      </c>
    </row>
    <row r="360" spans="14:24" ht="12.75">
      <c r="N360" s="2"/>
      <c r="O360" s="2"/>
      <c r="P360" s="2"/>
      <c r="R360" s="16">
        <f t="shared" si="39"/>
        <v>86203.04117419537</v>
      </c>
      <c r="S360" s="16">
        <f t="shared" si="41"/>
        <v>345268.4567672827</v>
      </c>
      <c r="T360" s="16">
        <f t="shared" si="40"/>
        <v>341714.996496209</v>
      </c>
      <c r="U360" s="17">
        <f t="shared" si="42"/>
        <v>300338.50849690865</v>
      </c>
      <c r="V360" s="17">
        <f t="shared" si="43"/>
        <v>512006.73162945104</v>
      </c>
      <c r="W360" s="18">
        <f t="shared" si="37"/>
        <v>1.618831794087999</v>
      </c>
      <c r="X360" s="18">
        <f t="shared" si="38"/>
        <v>2.7018138305727506</v>
      </c>
    </row>
    <row r="361" spans="14:24" ht="12.75">
      <c r="N361" s="2"/>
      <c r="O361" s="2"/>
      <c r="P361" s="2"/>
      <c r="R361" s="16">
        <f t="shared" si="39"/>
        <v>86445.86382539029</v>
      </c>
      <c r="S361" s="16">
        <f t="shared" si="41"/>
        <v>346241.04115254263</v>
      </c>
      <c r="T361" s="16">
        <f t="shared" si="40"/>
        <v>342677.5711342265</v>
      </c>
      <c r="U361" s="17">
        <f t="shared" si="42"/>
        <v>94178.60455527295</v>
      </c>
      <c r="V361" s="17">
        <f t="shared" si="43"/>
        <v>496870.33286013827</v>
      </c>
      <c r="W361" s="18">
        <f t="shared" si="37"/>
        <v>0.5137042076615878</v>
      </c>
      <c r="X361" s="18">
        <f t="shared" si="38"/>
        <v>2.621490486232645</v>
      </c>
    </row>
    <row r="362" spans="14:24" ht="12.75">
      <c r="N362" s="2"/>
      <c r="O362" s="2"/>
      <c r="P362" s="2"/>
      <c r="R362" s="16">
        <f t="shared" si="39"/>
        <v>86688.68647658521</v>
      </c>
      <c r="S362" s="16">
        <f t="shared" si="41"/>
        <v>347213.6255378026</v>
      </c>
      <c r="T362" s="16">
        <f t="shared" si="40"/>
        <v>343640.145772244</v>
      </c>
      <c r="U362" s="17">
        <f t="shared" si="42"/>
        <v>35188.6462775566</v>
      </c>
      <c r="V362" s="17">
        <f t="shared" si="43"/>
        <v>142926.62787192225</v>
      </c>
      <c r="W362" s="18">
        <f t="shared" si="37"/>
        <v>0.1974864127924983</v>
      </c>
      <c r="X362" s="18">
        <f t="shared" si="38"/>
        <v>0.7432404132747685</v>
      </c>
    </row>
    <row r="363" spans="14:24" ht="12.75">
      <c r="N363" s="2"/>
      <c r="O363" s="2"/>
      <c r="P363" s="2"/>
      <c r="R363" s="16">
        <f t="shared" si="39"/>
        <v>86931.50912778013</v>
      </c>
      <c r="S363" s="16">
        <f t="shared" si="41"/>
        <v>348186.20992306253</v>
      </c>
      <c r="T363" s="16">
        <f t="shared" si="40"/>
        <v>344602.72041026154</v>
      </c>
      <c r="U363" s="17">
        <f t="shared" si="42"/>
        <v>298003.03467522014</v>
      </c>
      <c r="V363" s="17">
        <f t="shared" si="43"/>
        <v>-169576.18178667908</v>
      </c>
      <c r="W363" s="18">
        <f t="shared" si="37"/>
        <v>1.6063124025944167</v>
      </c>
      <c r="X363" s="18">
        <f t="shared" si="38"/>
        <v>-0.9150979517495538</v>
      </c>
    </row>
    <row r="364" spans="14:24" ht="12.75">
      <c r="N364" s="2"/>
      <c r="O364" s="2"/>
      <c r="P364" s="2"/>
      <c r="R364" s="16">
        <f t="shared" si="39"/>
        <v>87174.33177897504</v>
      </c>
      <c r="S364" s="16">
        <f t="shared" si="41"/>
        <v>349158.7943083225</v>
      </c>
      <c r="T364" s="16">
        <f t="shared" si="40"/>
        <v>345565.29504827905</v>
      </c>
      <c r="U364" s="17">
        <f t="shared" si="42"/>
        <v>581916.2948627719</v>
      </c>
      <c r="V364" s="17">
        <f t="shared" si="43"/>
        <v>-139137.68956070323</v>
      </c>
      <c r="W364" s="18">
        <f t="shared" si="37"/>
        <v>3.1282396541435293</v>
      </c>
      <c r="X364" s="18">
        <f t="shared" si="38"/>
        <v>-0.753571981832755</v>
      </c>
    </row>
    <row r="365" spans="14:24" ht="12.75">
      <c r="N365" s="2"/>
      <c r="O365" s="2"/>
      <c r="P365" s="2"/>
      <c r="R365" s="16">
        <f t="shared" si="39"/>
        <v>87417.15443016996</v>
      </c>
      <c r="S365" s="16">
        <f t="shared" si="41"/>
        <v>350131.37869358243</v>
      </c>
      <c r="T365" s="16">
        <f t="shared" si="40"/>
        <v>346527.86968629656</v>
      </c>
      <c r="U365" s="17">
        <f t="shared" si="42"/>
        <v>513762.56827695196</v>
      </c>
      <c r="V365" s="17">
        <f t="shared" si="43"/>
        <v>56423.37429436768</v>
      </c>
      <c r="W365" s="18">
        <f t="shared" si="37"/>
        <v>2.7628991493813837</v>
      </c>
      <c r="X365" s="18">
        <f t="shared" si="38"/>
        <v>0.2841992153290533</v>
      </c>
    </row>
    <row r="366" spans="14:24" ht="12.75">
      <c r="N366" s="2"/>
      <c r="O366" s="2"/>
      <c r="P366" s="2"/>
      <c r="R366" s="16">
        <f t="shared" si="39"/>
        <v>87659.97708136488</v>
      </c>
      <c r="S366" s="16">
        <f t="shared" si="41"/>
        <v>351103.9630788424</v>
      </c>
      <c r="T366" s="16">
        <f t="shared" si="40"/>
        <v>347490.44432431407</v>
      </c>
      <c r="U366" s="17">
        <f t="shared" si="42"/>
        <v>156293.85018217238</v>
      </c>
      <c r="V366" s="17">
        <f t="shared" si="43"/>
        <v>14138.072301446897</v>
      </c>
      <c r="W366" s="18">
        <f t="shared" si="37"/>
        <v>0.8466752178701136</v>
      </c>
      <c r="X366" s="18">
        <f t="shared" si="38"/>
        <v>0.05980654939396193</v>
      </c>
    </row>
    <row r="367" spans="14:24" ht="12.75">
      <c r="N367" s="2"/>
      <c r="O367" s="2"/>
      <c r="P367" s="2"/>
      <c r="R367" s="16">
        <f t="shared" si="39"/>
        <v>87902.7997325598</v>
      </c>
      <c r="S367" s="16">
        <f t="shared" si="41"/>
        <v>352076.54746410233</v>
      </c>
      <c r="T367" s="16">
        <f t="shared" si="40"/>
        <v>348453.0189623316</v>
      </c>
      <c r="U367" s="17">
        <f t="shared" si="42"/>
        <v>-72660.28175167434</v>
      </c>
      <c r="V367" s="17">
        <f t="shared" si="43"/>
        <v>-330600.27436052053</v>
      </c>
      <c r="W367" s="18">
        <f t="shared" si="37"/>
        <v>-0.3806416482555014</v>
      </c>
      <c r="X367" s="18">
        <f t="shared" si="38"/>
        <v>-1.769594046361161</v>
      </c>
    </row>
    <row r="368" spans="14:24" ht="12.75">
      <c r="N368" s="2"/>
      <c r="O368" s="2"/>
      <c r="P368" s="2"/>
      <c r="R368" s="16">
        <f t="shared" si="39"/>
        <v>88145.62238375471</v>
      </c>
      <c r="S368" s="16">
        <f t="shared" si="41"/>
        <v>353049.1318493623</v>
      </c>
      <c r="T368" s="16">
        <f t="shared" si="40"/>
        <v>349415.5936003491</v>
      </c>
      <c r="U368" s="17">
        <f t="shared" si="42"/>
        <v>36826.03854213796</v>
      </c>
      <c r="V368" s="17">
        <f t="shared" si="43"/>
        <v>-601711.7545123023</v>
      </c>
      <c r="W368" s="18">
        <f t="shared" si="37"/>
        <v>0.20626371296965765</v>
      </c>
      <c r="X368" s="18">
        <f t="shared" si="38"/>
        <v>-3.2082837311847845</v>
      </c>
    </row>
    <row r="369" spans="14:24" ht="12.75">
      <c r="N369" s="2"/>
      <c r="O369" s="2"/>
      <c r="P369" s="2"/>
      <c r="R369" s="16">
        <f t="shared" si="39"/>
        <v>88388.44503494963</v>
      </c>
      <c r="S369" s="16">
        <f t="shared" si="41"/>
        <v>354021.71623462223</v>
      </c>
      <c r="T369" s="16">
        <f t="shared" si="40"/>
        <v>350378.1682383666</v>
      </c>
      <c r="U369" s="17">
        <f t="shared" si="42"/>
        <v>208526.11798837458</v>
      </c>
      <c r="V369" s="17">
        <f t="shared" si="43"/>
        <v>-485044.7485670886</v>
      </c>
      <c r="W369" s="18">
        <f t="shared" si="37"/>
        <v>1.12666816970321</v>
      </c>
      <c r="X369" s="18">
        <f t="shared" si="38"/>
        <v>-2.5891745074858625</v>
      </c>
    </row>
    <row r="370" spans="14:24" ht="12.75">
      <c r="N370" s="2"/>
      <c r="O370" s="2"/>
      <c r="P370" s="2"/>
      <c r="R370" s="16">
        <f t="shared" si="39"/>
        <v>88631.26768614455</v>
      </c>
      <c r="S370" s="16">
        <f t="shared" si="41"/>
        <v>354994.3006198822</v>
      </c>
      <c r="T370" s="16">
        <f t="shared" si="40"/>
        <v>351340.7428763841</v>
      </c>
      <c r="U370" s="17">
        <f t="shared" si="42"/>
        <v>67802.54971731307</v>
      </c>
      <c r="V370" s="17">
        <f t="shared" si="43"/>
        <v>-152632.3016423243</v>
      </c>
      <c r="W370" s="18">
        <f t="shared" si="37"/>
        <v>0.3723144162170915</v>
      </c>
      <c r="X370" s="18">
        <f t="shared" si="38"/>
        <v>-0.8251829633804757</v>
      </c>
    </row>
    <row r="371" spans="14:24" ht="12.75">
      <c r="N371" s="2"/>
      <c r="O371" s="2"/>
      <c r="P371" s="2"/>
      <c r="R371" s="16">
        <f t="shared" si="39"/>
        <v>88874.09033733947</v>
      </c>
      <c r="S371" s="16">
        <f t="shared" si="41"/>
        <v>355966.88500514213</v>
      </c>
      <c r="T371" s="16">
        <f t="shared" si="40"/>
        <v>352303.3175144016</v>
      </c>
      <c r="U371" s="17">
        <f t="shared" si="42"/>
        <v>-332647.60066359356</v>
      </c>
      <c r="V371" s="17">
        <f t="shared" si="43"/>
        <v>-28357.141509770852</v>
      </c>
      <c r="W371" s="18">
        <f t="shared" si="37"/>
        <v>-1.774313030310198</v>
      </c>
      <c r="X371" s="18">
        <f t="shared" si="38"/>
        <v>-0.16570004195490143</v>
      </c>
    </row>
    <row r="372" spans="14:24" ht="12.75">
      <c r="N372" s="2"/>
      <c r="O372" s="2"/>
      <c r="P372" s="2"/>
      <c r="R372" s="16">
        <f t="shared" si="39"/>
        <v>89116.91298853439</v>
      </c>
      <c r="S372" s="16">
        <f t="shared" si="41"/>
        <v>356939.4693904021</v>
      </c>
      <c r="T372" s="16">
        <f t="shared" si="40"/>
        <v>353265.89215241914</v>
      </c>
      <c r="U372" s="17">
        <f t="shared" si="42"/>
        <v>-568871.029483859</v>
      </c>
      <c r="V372" s="17">
        <f t="shared" si="43"/>
        <v>-212156.70854443967</v>
      </c>
      <c r="W372" s="18">
        <f t="shared" si="37"/>
        <v>-3.040597224075717</v>
      </c>
      <c r="X372" s="18">
        <f t="shared" si="38"/>
        <v>-1.1410572677713242</v>
      </c>
    </row>
    <row r="373" spans="14:24" ht="12.75">
      <c r="N373" s="2"/>
      <c r="O373" s="2"/>
      <c r="P373" s="2"/>
      <c r="R373" s="16">
        <f t="shared" si="39"/>
        <v>89359.7356397293</v>
      </c>
      <c r="S373" s="16">
        <f t="shared" si="41"/>
        <v>357912.05377566203</v>
      </c>
      <c r="T373" s="16">
        <f t="shared" si="40"/>
        <v>354228.46679043665</v>
      </c>
      <c r="U373" s="17">
        <f t="shared" si="42"/>
        <v>-411396.1880226811</v>
      </c>
      <c r="V373" s="17">
        <f t="shared" si="43"/>
        <v>-348343.2328734548</v>
      </c>
      <c r="W373" s="18">
        <f t="shared" si="37"/>
        <v>-2.1964476676414</v>
      </c>
      <c r="X373" s="18">
        <f t="shared" si="38"/>
        <v>-1.8637494520139242</v>
      </c>
    </row>
    <row r="374" spans="14:24" ht="12.75">
      <c r="N374" s="2"/>
      <c r="O374" s="2"/>
      <c r="P374" s="2"/>
      <c r="R374" s="16">
        <f t="shared" si="39"/>
        <v>89602.55829092422</v>
      </c>
      <c r="S374" s="16">
        <f t="shared" si="41"/>
        <v>358884.638160922</v>
      </c>
      <c r="T374" s="16">
        <f t="shared" si="40"/>
        <v>355191.04142845416</v>
      </c>
      <c r="U374" s="17">
        <f t="shared" si="42"/>
        <v>-130708.82673805559</v>
      </c>
      <c r="V374" s="17">
        <f t="shared" si="43"/>
        <v>-119963.28194787385</v>
      </c>
      <c r="W374" s="18">
        <f t="shared" si="37"/>
        <v>-0.6918129632873796</v>
      </c>
      <c r="X374" s="18">
        <f t="shared" si="38"/>
        <v>-0.6518203982047317</v>
      </c>
    </row>
    <row r="375" spans="14:24" ht="12.75">
      <c r="N375" s="2"/>
      <c r="O375" s="2"/>
      <c r="P375" s="2"/>
      <c r="R375" s="16">
        <f t="shared" si="39"/>
        <v>89845.38094211914</v>
      </c>
      <c r="S375" s="16">
        <f t="shared" si="41"/>
        <v>359857.22254618193</v>
      </c>
      <c r="T375" s="16">
        <f t="shared" si="40"/>
        <v>356153.6160664717</v>
      </c>
      <c r="U375" s="17">
        <f t="shared" si="42"/>
        <v>-124106.69796812846</v>
      </c>
      <c r="V375" s="17">
        <f t="shared" si="43"/>
        <v>304655.58705009776</v>
      </c>
      <c r="W375" s="18">
        <f t="shared" si="37"/>
        <v>-0.656422014352656</v>
      </c>
      <c r="X375" s="18">
        <f t="shared" si="38"/>
        <v>1.6014769777191709</v>
      </c>
    </row>
    <row r="376" spans="14:24" ht="12.75">
      <c r="N376" s="2"/>
      <c r="O376" s="2"/>
      <c r="P376" s="2"/>
      <c r="R376" s="16">
        <f t="shared" si="39"/>
        <v>90088.20359331406</v>
      </c>
      <c r="S376" s="16">
        <f t="shared" si="41"/>
        <v>360829.8069314419</v>
      </c>
      <c r="T376" s="16">
        <f t="shared" si="40"/>
        <v>357116.1907044892</v>
      </c>
      <c r="U376" s="17">
        <f t="shared" si="42"/>
        <v>-371285.7217247463</v>
      </c>
      <c r="V376" s="17">
        <f t="shared" si="43"/>
        <v>485547.3108407055</v>
      </c>
      <c r="W376" s="18">
        <f t="shared" si="37"/>
        <v>-1.981434069154161</v>
      </c>
      <c r="X376" s="18">
        <f t="shared" si="38"/>
        <v>2.5614033406375247</v>
      </c>
    </row>
    <row r="377" spans="14:24" ht="12.75">
      <c r="N377" s="2"/>
      <c r="O377" s="2"/>
      <c r="P377" s="2"/>
      <c r="R377" s="16">
        <f t="shared" si="39"/>
        <v>90331.02624450898</v>
      </c>
      <c r="S377" s="16">
        <f t="shared" si="41"/>
        <v>361802.39131670183</v>
      </c>
      <c r="T377" s="16">
        <f t="shared" si="40"/>
        <v>358078.7653425067</v>
      </c>
      <c r="U377" s="17">
        <f t="shared" si="42"/>
        <v>-462651.4983048198</v>
      </c>
      <c r="V377" s="17">
        <f t="shared" si="43"/>
        <v>297650.131378219</v>
      </c>
      <c r="W377" s="18">
        <f t="shared" si="37"/>
        <v>-2.4712036034982225</v>
      </c>
      <c r="X377" s="18">
        <f t="shared" si="38"/>
        <v>1.5643015810632324</v>
      </c>
    </row>
    <row r="378" spans="14:24" ht="12.75">
      <c r="N378" s="2"/>
      <c r="O378" s="2"/>
      <c r="P378" s="2"/>
      <c r="R378" s="16">
        <f t="shared" si="39"/>
        <v>90573.8488957039</v>
      </c>
      <c r="S378" s="16">
        <f t="shared" si="41"/>
        <v>362774.9757019618</v>
      </c>
      <c r="T378" s="16">
        <f t="shared" si="40"/>
        <v>359041.3399805242</v>
      </c>
      <c r="U378" s="17">
        <f t="shared" si="42"/>
        <v>-164482.0827912923</v>
      </c>
      <c r="V378" s="17">
        <f t="shared" si="43"/>
        <v>91273.76160702325</v>
      </c>
      <c r="W378" s="18">
        <f t="shared" si="37"/>
        <v>-0.8728557181309262</v>
      </c>
      <c r="X378" s="18">
        <f t="shared" si="38"/>
        <v>0.4691375023789244</v>
      </c>
    </row>
    <row r="379" spans="14:24" ht="12.75">
      <c r="N379" s="2"/>
      <c r="O379" s="2"/>
      <c r="P379" s="2"/>
      <c r="R379" s="16">
        <f t="shared" si="39"/>
        <v>90816.67154689881</v>
      </c>
      <c r="S379" s="16">
        <f t="shared" si="41"/>
        <v>363747.56008722173</v>
      </c>
      <c r="T379" s="16">
        <f t="shared" si="40"/>
        <v>360003.9146185417</v>
      </c>
      <c r="U379" s="17">
        <f t="shared" si="42"/>
        <v>249934.19456449972</v>
      </c>
      <c r="V379" s="17">
        <f t="shared" si="43"/>
        <v>205899.21524474726</v>
      </c>
      <c r="W379" s="18">
        <f t="shared" si="37"/>
        <v>1.348637654798082</v>
      </c>
      <c r="X379" s="18">
        <f t="shared" si="38"/>
        <v>1.0774129530330125</v>
      </c>
    </row>
    <row r="380" spans="14:24" ht="12.75">
      <c r="N380" s="2"/>
      <c r="O380" s="2"/>
      <c r="P380" s="2"/>
      <c r="R380" s="16">
        <f t="shared" si="39"/>
        <v>91059.49419809373</v>
      </c>
      <c r="S380" s="16">
        <f t="shared" si="41"/>
        <v>364720.1444724817</v>
      </c>
      <c r="T380" s="16">
        <f t="shared" si="40"/>
        <v>360966.48925655923</v>
      </c>
      <c r="U380" s="17">
        <f t="shared" si="42"/>
        <v>358442.6539854413</v>
      </c>
      <c r="V380" s="17">
        <f t="shared" si="43"/>
        <v>499874.77884784644</v>
      </c>
      <c r="W380" s="18">
        <f t="shared" si="37"/>
        <v>1.9303011576131675</v>
      </c>
      <c r="X380" s="18">
        <f t="shared" si="38"/>
        <v>2.6374339846367167</v>
      </c>
    </row>
    <row r="381" spans="14:24" ht="12.75">
      <c r="N381" s="2"/>
      <c r="O381" s="2"/>
      <c r="P381" s="2"/>
      <c r="R381" s="16">
        <f t="shared" si="39"/>
        <v>91302.31684928865</v>
      </c>
      <c r="S381" s="16">
        <f t="shared" si="41"/>
        <v>365692.72885774163</v>
      </c>
      <c r="T381" s="16">
        <f t="shared" si="40"/>
        <v>361929.06389457674</v>
      </c>
      <c r="U381" s="17">
        <f t="shared" si="42"/>
        <v>152510.3264245809</v>
      </c>
      <c r="V381" s="17">
        <f t="shared" si="43"/>
        <v>540036.7638517038</v>
      </c>
      <c r="W381" s="18">
        <f t="shared" si="37"/>
        <v>0.8263935025682003</v>
      </c>
      <c r="X381" s="18">
        <f t="shared" si="38"/>
        <v>2.850558982201343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http://www.j-walk.com/ss/</Manager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Hypocycloid Charts</dc:title>
  <dc:subject/>
  <dc:creator>John Walkenbach</dc:creator>
  <cp:keywords/>
  <dc:description>This workbook may be freely distributed, but may not be sold or included as part of any commercial application. </dc:description>
  <cp:lastModifiedBy>John Walkenbach</cp:lastModifiedBy>
  <dcterms:created xsi:type="dcterms:W3CDTF">1999-03-24T23:40:25Z</dcterms:created>
  <dcterms:modified xsi:type="dcterms:W3CDTF">2002-07-26T01:02:12Z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